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100" sheetId="1" state="visible" r:id="rId3"/>
  </sheets>
  <definedNames>
    <definedName function="false" hidden="false" localSheetId="0" name="_xlnm.Print_Area" vbProcedure="false">'04002100'!$A$1:$O$82</definedName>
    <definedName function="false" hidden="false" localSheetId="0" name="Cf." vbProcedure="false"/>
    <definedName function="false" hidden="false" localSheetId="0" name="NOM" vbProcedure="false">'04002100'!$H$1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<sst xmlns="http://schemas.openxmlformats.org/spreadsheetml/2006/main" count="106" uniqueCount="102">
  <si>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</si>
  <si>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</si>
  <si>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</si>
  <si>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</si>
  <si>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</si>
  <si>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LA SUMÈNE</t>
  </si>
  <si>
    <t xml:space="preserve">SUMENE à CHASPINHAC</t>
  </si>
  <si>
    <t xml:space="preserve">04002100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</si>
  <si>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</si>
  <si>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</si>
  <si>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</si>
  <si>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</si>
  <si>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</si>
  <si>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</si>
  <si>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</si>
  <si>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</si>
  <si>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</si>
  <si>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</si>
  <si>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radier</t>
  </si>
  <si>
    <t xml:space="preserve">niv. trophique:</t>
  </si>
  <si>
    <t xml:space="preserve">faible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</si>
  <si>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</si>
  <si>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</si>
  <si>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</si>
  <si>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</si>
  <si>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</si>
  <si>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</si>
  <si>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</si>
  <si>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</si>
  <si>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</si>
  <si>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</si>
  <si>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</si>
  <si>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</si>
  <si>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</si>
  <si>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</si>
  <si>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</si>
  <si>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</si>
  <si>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</si>
  <si>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</si>
  <si>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</si>
  <si>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</si>
  <si>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</si>
  <si>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</si>
  <si>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</si>
  <si>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</si>
  <si>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</si>
  <si>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</si>
  <si>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</si>
  <si>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</si>
  <si>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</si>
  <si>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</si>
  <si>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</si>
  <si>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</si>
  <si>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</si>
  <si>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</si>
  <si>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</si>
  <si>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</si>
  <si>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</si>
  <si>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(3,18500000704079 %)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</si>
  <si>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</si>
  <si>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</si>
  <si>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</si>
  <si>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</si>
  <si>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</si>
  <si>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</si>
  <si>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</si>
  <si>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</si>
  <si>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</si>
  <si>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</si>
  <si>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</si>
  <si>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</si>
  <si>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</si>
  <si>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</si>
  <si>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</si>
  <si>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</si>
  <si>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</si>
  <si>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</si>
  <si>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</si>
  <si>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</si>
  <si>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Lophocolea bidentata</t>
  </si>
  <si>
    <t xml:space="preserve">SOADUL</t>
  </si>
  <si>
    <t xml:space="preserve">LUNCRU</t>
  </si>
  <si>
    <t xml:space="preserve">AMBRIP</t>
  </si>
  <si>
    <t xml:space="preserve">SCSRIV</t>
  </si>
  <si>
    <t xml:space="preserve">FISCRA</t>
  </si>
  <si>
    <t xml:space="preserve">SPAERE</t>
  </si>
  <si>
    <t xml:space="preserve">RANREP</t>
  </si>
  <si>
    <t xml:space="preserve">PHAARU</t>
  </si>
  <si>
    <t xml:space="preserve">RHYRIP</t>
  </si>
  <si>
    <t xml:space="preserve">AMBFLU</t>
  </si>
  <si>
    <t xml:space="preserve">Gongrosira sp</t>
  </si>
  <si>
    <t xml:space="preserve">HILSPX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</si>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</sst>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12.7391304347826</v>
      </c>
      <c r="M5" s="52"/>
      <c r="N5" s="53"/>
      <c r="O5" s="54" t="n">
        <v>11.9411764705882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2</v>
      </c>
      <c r="C9" s="85" t="n">
        <v>3</v>
      </c>
      <c r="D9" s="86"/>
      <c r="E9" s="86"/>
      <c r="F9" s="87" t="n">
        <f aca="false">($B9*$B$7+$C9*$C$7)/100</f>
        <v>2.5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14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2.60000001266599</v>
      </c>
      <c r="C20" s="164" t="n">
        <f aca="false">SUM(C23:C82)</f>
        <v>3.77000000141561</v>
      </c>
      <c r="D20" s="165"/>
      <c r="E20" s="166" t="s">
        <v>52</v>
      </c>
      <c r="F20" s="167" t="n">
        <f aca="false">($B20*$B$7+$C20*$C$7)/100</f>
        <v>3.1850000070408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1.30000000633299</v>
      </c>
      <c r="C21" s="177" t="n">
        <f aca="false">C20*C7/100</f>
        <v>1.88500000070781</v>
      </c>
      <c r="D21" s="109" t="str">
        <f aca="false">IF(F21=0,"",IF((ABS(F21-F19))&gt;(0.2*F21),CONCATENATE(" rec. par taxa (",F21," %) supérieur à 20 % !"),""))</f>
        <v> rec. par taxa (3,1850000070408 %)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3.1850000070408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0.00499999988824129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1" t="s">
        <v>79</v>
      </c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0.00499999988824129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SOADUL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0.00499999988824129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LUNCRU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0.00499999988824129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AMBRIP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0.00499999988824129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3</v>
      </c>
      <c r="W27" s="217"/>
      <c r="Y27" s="215" t="str">
        <f aca="false">IF(A27="new.cod","NEWCOD",IF(AND((Z27=""),ISTEXT(A27)),A27,IF(Z27="","",INDEX(,Z27))))</f>
        <v>SCSRIV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SPAERE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>RANREP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1.5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0.754999999888241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PHAARU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0.0149999996647239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0.00749999983236194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1</v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0.0149999996647239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0.0124999997206032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AMBFLU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78</v>
      </c>
      <c r="B34" s="221" t="n">
        <v>0.200000002980232</v>
      </c>
      <c r="C34" s="222" t="n">
        <v>0.200000002980232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0.200000002980232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/>
      <c r="AB34" s="220" t="s">
        <v>90</v>
      </c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0.800000011920929</v>
      </c>
      <c r="C35" s="222" t="n">
        <v>2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1.40000000596046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6</v>
      </c>
      <c r="W35" s="217"/>
      <c r="Y35" s="215" t="str">
        <f aca="false">IF(A35="new.cod","NEWCOD",IF(AND((Z35=""),ISTEXT(A35)),A35,IF(Z35="","",INDEX(,Z35))))</f>
        <v>HILSPX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1.5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0.754999999888241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4</v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93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SUMÈNE</v>
      </c>
      <c r="B84" s="253" t="str">
        <f aca="false">C3</f>
        <v>SUMENE à CHASPINHAC</v>
      </c>
      <c r="C84" s="254" t="n">
        <f aca="false">A4</f>
        <v>41100</v>
      </c>
      <c r="D84" s="255" t="str">
        <f aca="false">IF(ISERROR(SUM($T$23:$T$82)/SUM($U$23:$U$82)),"",SUM($T$23:$T$82)/SUM($U$23:$U$82))</f>
        <v/>
      </c>
      <c r="E84" s="256" t="n">
        <f aca="false">N13</f>
        <v>14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3.1850000070408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94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conditionalFormatting sqref="AB34">
    <cfRule type="expression" priority="29" aboveAverage="0" equalAverage="0" bottom="0" percent="0" rank="0" text="" dxfId="27">
      <formula>ISTEXT($E34)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