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9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'04003900'!$A$1:$O$82</definedName>
    <definedName function="false" hidden="false" localSheetId="0" name="Excel_BuiltIn__FilterDatabase" vbProcedure="false">'04003900'!$A$23:$J$84</definedName>
    <definedName function="false" hidden="false" localSheetId="0" name="NOM" vbProcedure="false">'04003900'!$H$1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<sst xmlns="http://schemas.openxmlformats.org/spreadsheetml/2006/main" count="103" uniqueCount="99">
  <si>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</si>
  <si>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</si>
  <si>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</si>
  <si>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Benjamin POUJARDIEU, Yann TRACOL</t>
  </si>
  <si>
    <t xml:space="preserve">conforme AFNOR T90-395 oct. 2003</t>
  </si>
  <si>
    <t xml:space="preserve">l'Ance</t>
  </si>
  <si>
    <t xml:space="preserve">ANCE DU NORD à BEAUZAC</t>
  </si>
  <si>
    <t xml:space="preserve">04003900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</si>
  <si>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</si>
  <si>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</si>
  <si>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</si>
  <si>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</si>
  <si>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</si>
  <si>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</si>
  <si>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</si>
  <si>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</si>
  <si>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</si>
  <si>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</si>
  <si>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</si>
  <si>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</si>
  <si>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</si>
  <si>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</si>
  <si>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</si>
  <si>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</si>
  <si>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</si>
  <si>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</si>
  <si>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</si>
  <si>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</si>
  <si>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</si>
  <si>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</si>
  <si>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</si>
  <si>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</si>
  <si>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</si>
  <si>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</si>
  <si>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</si>
  <si>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</si>
  <si>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</si>
  <si>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</si>
  <si>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</si>
  <si>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</si>
  <si>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</si>
  <si>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</si>
  <si>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</si>
  <si>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</si>
  <si>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</si>
  <si>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</si>
  <si>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</si>
  <si>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</si>
  <si>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</si>
  <si>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</si>
  <si>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</si>
  <si>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</si>
  <si>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</si>
  <si>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</si>
  <si>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</si>
  <si>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</si>
  <si>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</si>
  <si>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</si>
  <si>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</si>
  <si>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(3,20169999817386 %)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</si>
  <si>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</si>
  <si>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</si>
  <si>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</si>
  <si>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</si>
  <si>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</si>
  <si>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</si>
  <si>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</si>
  <si>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</si>
  <si>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</si>
  <si>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</si>
  <si>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</si>
  <si>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</si>
  <si>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</si>
  <si>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</si>
  <si>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</si>
  <si>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</si>
  <si>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</si>
  <si>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</si>
  <si>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</si>
  <si>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PHOSPX</t>
  </si>
  <si>
    <t xml:space="preserve">FISCRA</t>
  </si>
  <si>
    <t xml:space="preserve">HILSPX</t>
  </si>
  <si>
    <t xml:space="preserve">FONANT</t>
  </si>
  <si>
    <t xml:space="preserve">OSCSPX</t>
  </si>
  <si>
    <t xml:space="preserve">LEASPX</t>
  </si>
  <si>
    <t xml:space="preserve">AUDSPX</t>
  </si>
  <si>
    <t xml:space="preserve">MELSPX</t>
  </si>
  <si>
    <t xml:space="preserve">CHIPOL</t>
  </si>
  <si>
    <t xml:space="preserve">AMBRIP</t>
  </si>
  <si>
    <t xml:space="preserve">FONSQU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</si>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</sst>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41453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12.3793103448276</v>
      </c>
      <c r="M5" s="52"/>
      <c r="N5" s="53" t="s">
        <v>16</v>
      </c>
      <c r="O5" s="54" t="n">
        <v>12.4230769230769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91</v>
      </c>
      <c r="C7" s="66" t="n">
        <v>9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3</v>
      </c>
      <c r="C9" s="86" t="n">
        <v>4.5</v>
      </c>
      <c r="D9" s="87"/>
      <c r="E9" s="87"/>
      <c r="F9" s="88" t="n">
        <f aca="false">($B9*$B$7+$C9*$C$7)/100</f>
        <v>3.135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12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3.09999999776483</v>
      </c>
      <c r="C20" s="165" t="n">
        <f aca="false">SUM(C23:C82)</f>
        <v>4.23000000230968</v>
      </c>
      <c r="D20" s="166"/>
      <c r="E20" s="167" t="s">
        <v>53</v>
      </c>
      <c r="F20" s="168" t="n">
        <f aca="false">($B20*$B$7+$C20*$C$7)/100</f>
        <v>3.20169999817386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2.82099999796599</v>
      </c>
      <c r="C21" s="178" t="n">
        <f aca="false">C20*C7/100</f>
        <v>0.380700000207871</v>
      </c>
      <c r="D21" s="110" t="str">
        <f aca="false">IF(F21=0,"",IF((ABS(F21-F19))&gt;(0.2*F21),CONCATENATE(" rec. par taxa (",F21," %) supérieur à 20 % !"),""))</f>
        <v> rec. par taxa (3,20169999817386 %)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3.20169999817386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0.00999999977648258</v>
      </c>
      <c r="C23" s="204" t="n">
        <v>0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0.00909999979659915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PHOSPX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0.00999999977648258</v>
      </c>
      <c r="C24" s="222" t="n">
        <v>0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0.00909999979659915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FISCRA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0.00999999977648258</v>
      </c>
      <c r="C25" s="222" t="n">
        <v>0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0.00909999979659915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HILSPX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3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0.279099999796599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FONANT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0.00909999979659915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OSCSPX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0.00999999977648258</v>
      </c>
      <c r="C28" s="222" t="n">
        <v>0.00999999977648258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0.00999999977648258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LEASPX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0.00999999977648258</v>
      </c>
      <c r="C29" s="222" t="n">
        <v>0.00999999977648258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0.00999999977648258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AUDSPX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0.00999999977648258</v>
      </c>
      <c r="C30" s="222" t="n">
        <v>0.5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0.0540999997965992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MELSPX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0.0199999995529652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0.0181999995931983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CHIPOL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88</v>
      </c>
      <c r="B32" s="221" t="n">
        <v>0.300000011920929</v>
      </c>
      <c r="C32" s="222" t="n">
        <v>0.5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0.318000010848045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AMBRIP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89</v>
      </c>
      <c r="B33" s="221" t="n">
        <v>0.699999988079071</v>
      </c>
      <c r="C33" s="222" t="n">
        <v>0.00999999977648258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0.637899989131838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FONSQU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16</v>
      </c>
      <c r="B34" s="221" t="n">
        <v>2</v>
      </c>
      <c r="C34" s="222" t="n">
        <v>0.200000002980232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1.83800000026822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RHYRIP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</v>
      </c>
      <c r="G35" s="208" t="str">
        <f aca="false">IF(A35="","",IF(ISERROR(VLOOKUP($A35,,13,0)),IF(ISERROR(VLOOKUP($A35,,12,0)),"    -",VLOOKUP($A35,,12,0)),VLOOKUP($A35,,13,0)))</f>
        <v/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90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l'Ance</v>
      </c>
      <c r="B84" s="256" t="str">
        <f aca="false">C3</f>
        <v>ANCE DU NORD à BEAUZAC</v>
      </c>
      <c r="C84" s="257" t="n">
        <f aca="false">A4</f>
        <v>41453</v>
      </c>
      <c r="D84" s="258" t="str">
        <f aca="false">IF(ISERROR(SUM($T$23:$T$82)/SUM($U$23:$U$82)),"",SUM($T$23:$T$82)/SUM($U$23:$U$82))</f>
        <v/>
      </c>
      <c r="E84" s="259" t="n">
        <f aca="false">N13</f>
        <v>12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3.20169999817386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91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92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93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94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95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96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97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98</v>
      </c>
      <c r="R93" s="9"/>
      <c r="S93" s="215" t="str">
        <f aca="false">INDEX($A$23:$A$82,$S$92)</f>
        <v>PHOSPX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2024-04-09T21:37:42Z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