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50" sheetId="1" state="visible" r:id="rId3"/>
  </sheets>
  <definedNames>
    <definedName function="false" hidden="false" localSheetId="0" name="_xlnm.Print_Area" vbProcedure="false">'04009050'!$A$1:$O$82</definedName>
    <definedName function="false" hidden="false" localSheetId="0" name="Cf." vbProcedure="false"/>
    <definedName function="false" hidden="false" localSheetId="0" name="NOM" vbProcedure="false">'04009050'!$H$1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<sst xmlns="http://schemas.openxmlformats.org/spreadsheetml/2006/main" count="101" uniqueCount="98">
  <si>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</si>
  <si>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</si>
  <si>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</si>
  <si>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</si>
  <si>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</si>
  <si>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LA COISE</t>
  </si>
  <si>
    <t xml:space="preserve">COISE à LARAJASSE</t>
  </si>
  <si>
    <t xml:space="preserve">04009050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</si>
  <si>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</si>
  <si>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</si>
  <si>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</si>
  <si>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</si>
  <si>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</si>
  <si>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</si>
  <si>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</si>
  <si>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</si>
  <si>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</si>
  <si>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</si>
  <si>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</si>
  <si>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</si>
  <si>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</si>
  <si>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</si>
  <si>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</si>
  <si>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</si>
  <si>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</si>
  <si>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</si>
  <si>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</si>
  <si>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</si>
  <si>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</si>
  <si>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</si>
  <si>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</si>
  <si>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</si>
  <si>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</si>
  <si>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</si>
  <si>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</si>
  <si>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</si>
  <si>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</si>
  <si>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</si>
  <si>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</si>
  <si>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</si>
  <si>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</si>
  <si>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</si>
  <si>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</si>
  <si>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</si>
  <si>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</si>
  <si>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</si>
  <si>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</si>
  <si>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</si>
  <si>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</si>
  <si>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</si>
  <si>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</si>
  <si>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</si>
  <si>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</si>
  <si>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</si>
  <si>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</si>
  <si>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</si>
  <si>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</si>
  <si>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</si>
  <si>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(9,55579975485802 %)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</si>
  <si>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</si>
  <si>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</si>
  <si>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</si>
  <si>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</si>
  <si>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</si>
  <si>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</si>
  <si>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</si>
  <si>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</si>
  <si>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</si>
  <si>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</si>
  <si>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</si>
  <si>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</si>
  <si>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</si>
  <si>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</si>
  <si>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</si>
  <si>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</si>
  <si>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</si>
  <si>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</si>
  <si>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</si>
  <si>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AMBRIP</t>
  </si>
  <si>
    <t xml:space="preserve">FISCRA</t>
  </si>
  <si>
    <t xml:space="preserve">AMBFLU</t>
  </si>
  <si>
    <t xml:space="preserve">DERWEB</t>
  </si>
  <si>
    <t xml:space="preserve">PHOSPX</t>
  </si>
  <si>
    <t xml:space="preserve">newcod</t>
  </si>
  <si>
    <t xml:space="preserve">Gongrosira sp</t>
  </si>
  <si>
    <t xml:space="preserve">FONANT</t>
  </si>
  <si>
    <t xml:space="preserve">RHYRIP</t>
  </si>
  <si>
    <t xml:space="preserve">HILSPX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</si>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</sst>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13.1111111111111</v>
      </c>
      <c r="M5" s="52"/>
      <c r="N5" s="53"/>
      <c r="O5" s="54" t="n">
        <v>12.5714285714286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44</v>
      </c>
      <c r="C7" s="66" t="n">
        <v>56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10</v>
      </c>
      <c r="C9" s="85" t="n">
        <v>2</v>
      </c>
      <c r="D9" s="86"/>
      <c r="E9" s="86"/>
      <c r="F9" s="87" t="n">
        <f aca="false">($B9*$B$7+$C9*$C$7)/100</f>
        <v>5.52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10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9.67999958619475</v>
      </c>
      <c r="C20" s="164" t="n">
        <f aca="false">SUM(C23:C82)</f>
        <v>9.45821417309344</v>
      </c>
      <c r="D20" s="165"/>
      <c r="E20" s="166" t="s">
        <v>52</v>
      </c>
      <c r="F20" s="167" t="n">
        <f aca="false">($B20*$B$7+$C20*$C$7)/100</f>
        <v>9.55579975485802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4.25919981792569</v>
      </c>
      <c r="C21" s="177" t="n">
        <f aca="false">C20*C7/100</f>
        <v>5.29659993693233</v>
      </c>
      <c r="D21" s="109" t="str">
        <f aca="false">IF(F21=0,"",IF((ABS(F21-F19))&gt;(0.2*F21),CONCATENATE(" rec. par taxa (",F21," %) supérieur à 20 % !"),""))</f>
        <v> rec. par taxa (9,55579975485802 %)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9.55579975485802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0.00559999987483025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AMBRIP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0.00559999987483025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FISCRA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0.00559999987483025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2</v>
      </c>
      <c r="W25" s="217"/>
      <c r="Y25" s="215" t="str">
        <f aca="false">IF(A25="new.cod","NEWCOD",IF(AND((Z25=""),ISTEXT(A25)),A25,IF(Z25="","",INDEX(,Z25))))</f>
        <v>AMBFLU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0.00999999977648258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3</v>
      </c>
      <c r="W26" s="217"/>
      <c r="Y26" s="215" t="str">
        <f aca="false">IF(A26="new.cod","NEWCOD",IF(AND((Z26=""),ISTEXT(A26)),A26,IF(Z26="","",INDEX(,Z26))))</f>
        <v>DERWEB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0.00999999977648258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PHOSPX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0.0736363604664803</v>
      </c>
      <c r="C28" s="222" t="n">
        <v>0.200000002980232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0.144400000274181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218"/>
      <c r="AB28" s="220" t="s">
        <v>84</v>
      </c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0.177272707223892</v>
      </c>
      <c r="C29" s="222" t="n">
        <v>0.0439285710453987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0.102599990963936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2</v>
      </c>
      <c r="W29" s="217"/>
      <c r="Y29" s="215" t="str">
        <f aca="false">IF(A29="new.cod","NEWCOD",IF(AND((Z29=""),ISTEXT(A29)),A29,IF(Z29="","",INDEX(,Z29))))</f>
        <v>FONANT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0.454545497894287</v>
      </c>
      <c r="C30" s="222" t="n">
        <v>0.699999988079071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0.592000012397766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RHYRIP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3.3636360168457</v>
      </c>
      <c r="C31" s="222" t="n">
        <v>6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4.83999984741211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6</v>
      </c>
      <c r="W31" s="217"/>
      <c r="Y31" s="215" t="str">
        <f aca="false">IF(A31="new.cod","NEWCOD",IF(AND((Z31=""),ISTEXT(A31)),A31,IF(Z31="","",INDEX(,Z31))))</f>
        <v>HILSPX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5.59090900421143</v>
      </c>
      <c r="C32" s="222" t="n">
        <v>2.46428561210632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3.83999990463257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6</v>
      </c>
      <c r="W32" s="217"/>
      <c r="Y32" s="215" t="str">
        <f aca="false">IF(A32="new.cod","NEWCOD",IF(AND((Z32=""),ISTEXT(A32)),A32,IF(Z32="","",INDEX(,Z32))))</f>
        <v>LEASPX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COISE</v>
      </c>
      <c r="B84" s="253" t="str">
        <f aca="false">C3</f>
        <v>COISE à LARAJASSE</v>
      </c>
      <c r="C84" s="254" t="n">
        <f aca="false">A4</f>
        <v>41102</v>
      </c>
      <c r="D84" s="255" t="str">
        <f aca="false">IF(ISERROR(SUM($T$23:$T$82)/SUM($U$23:$U$82)),"",SUM($T$23:$T$82)/SUM($U$23:$U$82))</f>
        <v/>
      </c>
      <c r="E84" s="256" t="n">
        <f aca="false">N13</f>
        <v>10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9.55579975485802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90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94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97</v>
      </c>
      <c r="R93" s="9"/>
      <c r="S93" s="215" t="str">
        <f aca="false">INDEX($A$23:$A$82,$S$92)</f>
        <v>AMBRIP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">
    <cfRule type="expression" priority="28" aboveAverage="0" equalAverage="0" bottom="0" percent="0" rank="0" text="" dxfId="26">
      <formula>ISTEXT($E28)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2024-03-14T21:59:30Z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