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'04010000'!$A$1:$O$82</definedName>
    <definedName function="false" hidden="false" localSheetId="0" name="Excel_BuiltIn__FilterDatabase" vbProcedure="false">'04010000'!$A$23:$J$84</definedName>
    <definedName function="false" hidden="false" localSheetId="0" name="NOM" vbProcedure="false">'04010000'!$H$1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<sst xmlns="http://schemas.openxmlformats.org/spreadsheetml/2006/main" count="120" uniqueCount="111">
  <si>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</si>
  <si>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</si>
  <si>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</si>
  <si>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Pierre PETITCOLIN, Rémy MARCEL</t>
  </si>
  <si>
    <t xml:space="preserve">conforme AFNOR T90-395 oct. 2003</t>
  </si>
  <si>
    <t xml:space="preserve">la Loire</t>
  </si>
  <si>
    <t xml:space="preserve">LOIRE à FEURS</t>
  </si>
  <si>
    <t xml:space="preserve">04010000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</si>
  <si>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</si>
  <si>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</si>
  <si>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</si>
  <si>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</si>
  <si>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</si>
  <si>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</si>
  <si>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</si>
  <si>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</si>
  <si>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</si>
  <si>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</si>
  <si>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ch. lentique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</si>
  <si>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</si>
  <si>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</si>
  <si>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</si>
  <si>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</si>
  <si>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</si>
  <si>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</si>
  <si>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</si>
  <si>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</si>
  <si>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</si>
  <si>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</si>
  <si>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</si>
  <si>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</si>
  <si>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</si>
  <si>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</si>
  <si>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</si>
  <si>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</si>
  <si>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</si>
  <si>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</si>
  <si>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</si>
  <si>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</si>
  <si>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</si>
  <si>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</si>
  <si>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</si>
  <si>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</si>
  <si>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</si>
  <si>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</si>
  <si>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</si>
  <si>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</si>
  <si>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</si>
  <si>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</si>
  <si>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</si>
  <si>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</si>
  <si>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</si>
  <si>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</si>
  <si>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</si>
  <si>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</si>
  <si>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</si>
  <si>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</si>
  <si>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</si>
  <si>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(77,8732999414205 %)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</si>
  <si>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</si>
  <si>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</si>
  <si>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</si>
  <si>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</si>
  <si>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</si>
  <si>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</si>
  <si>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</si>
  <si>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</si>
  <si>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</si>
  <si>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</si>
  <si>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</si>
  <si>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</si>
  <si>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</si>
  <si>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</si>
  <si>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</si>
  <si>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</si>
  <si>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</si>
  <si>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</si>
  <si>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</si>
  <si>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ALIPLA</t>
  </si>
  <si>
    <t xml:space="preserve">ELEPAL</t>
  </si>
  <si>
    <t xml:space="preserve">Newcod</t>
  </si>
  <si>
    <t xml:space="preserve">Gomphoneis sp.</t>
  </si>
  <si>
    <t xml:space="preserve">CLASPX</t>
  </si>
  <si>
    <t xml:space="preserve">Coconeis sp.</t>
  </si>
  <si>
    <t xml:space="preserve">SPRPOL</t>
  </si>
  <si>
    <t xml:space="preserve">LEMMIN</t>
  </si>
  <si>
    <t xml:space="preserve">PHAARU</t>
  </si>
  <si>
    <t xml:space="preserve">LEEORY</t>
  </si>
  <si>
    <t xml:space="preserve">AGRSTO</t>
  </si>
  <si>
    <t xml:space="preserve">Rorippa sylvestris</t>
  </si>
  <si>
    <t xml:space="preserve">Cyperus esculentus</t>
  </si>
  <si>
    <t xml:space="preserve">Polygonum persicaria</t>
  </si>
  <si>
    <t xml:space="preserve">CYPERA</t>
  </si>
  <si>
    <t xml:space="preserve">MENAQU</t>
  </si>
  <si>
    <t xml:space="preserve">DIASPX</t>
  </si>
  <si>
    <t xml:space="preserve">Echinochloa crus-galli</t>
  </si>
  <si>
    <t xml:space="preserve">MYRSPI</t>
  </si>
  <si>
    <t xml:space="preserve">POLHYD</t>
  </si>
  <si>
    <t xml:space="preserve">MELSPX</t>
  </si>
  <si>
    <t xml:space="preserve">VAUSPX</t>
  </si>
  <si>
    <t xml:space="preserve">SPISPX</t>
  </si>
  <si>
    <t xml:space="preserve">OEDSPX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</si>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</sst>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41872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8.86274509803922</v>
      </c>
      <c r="M5" s="52"/>
      <c r="N5" s="53" t="s">
        <v>16</v>
      </c>
      <c r="O5" s="54" t="n">
        <v>8.09302325581395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20</v>
      </c>
      <c r="C9" s="86"/>
      <c r="D9" s="87"/>
      <c r="E9" s="87"/>
      <c r="F9" s="88" t="n">
        <f aca="false">($B9*$B$7+$C9*$C$7)/100</f>
        <v>20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24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77.8732999414206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77.8732999414206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77.8732999414206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(77,8732999414206 %)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77.8732999414206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ALIPLA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ELEPAL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>No</v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Newcod</v>
      </c>
      <c r="Z25" s="9" t="str">
        <f aca="false">IF(ISERROR(MATCH(A25,,0)),IF(ISERROR(MATCH(A25,,0)),"",(MATCH(A25,,0))),(MATCH(A25,,0)))</f>
        <v/>
      </c>
      <c r="AA25" s="218"/>
      <c r="AB25" s="220" t="s">
        <v>81</v>
      </c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CLASPX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80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0.00999999977648258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>No</v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Newcod</v>
      </c>
      <c r="Z27" s="9" t="str">
        <f aca="false">IF(ISERROR(MATCH(A27,,0)),IF(ISERROR(MATCH(A27,,0)),"",(MATCH(A27,,0))),(MATCH(A27,,0)))</f>
        <v/>
      </c>
      <c r="AA27" s="218"/>
      <c r="AB27" s="220" t="s">
        <v>83</v>
      </c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0.00999999977648258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SPRPOL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0.00999999977648258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0.00999999977648258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LEMMIN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0.00999999977648258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PHAARU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0.00999999977648258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LEEORY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0.00999999977648258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AGRSTO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80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0.00999999977648258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>No</v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Newcod</v>
      </c>
      <c r="Z33" s="9" t="str">
        <f aca="false">IF(ISERROR(MATCH(A33,,0)),IF(ISERROR(MATCH(A33,,0)),"",(MATCH(A33,,0))),(MATCH(A33,,0)))</f>
        <v/>
      </c>
      <c r="AA33" s="218"/>
      <c r="AB33" s="220" t="s">
        <v>89</v>
      </c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80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0.00999999977648258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/>
      <c r="AB34" s="220" t="s">
        <v>90</v>
      </c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80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0.00999999977648258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>No</v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Newcod</v>
      </c>
      <c r="Z35" s="9" t="str">
        <f aca="false">IF(ISERROR(MATCH(A35,,0)),IF(ISERROR(MATCH(A35,,0)),"",(MATCH(A35,,0))),(MATCH(A35,,0)))</f>
        <v/>
      </c>
      <c r="AA35" s="218"/>
      <c r="AB35" s="220" t="s">
        <v>91</v>
      </c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92</v>
      </c>
      <c r="B36" s="221" t="n">
        <v>0.00999999977648258</v>
      </c>
      <c r="C36" s="222" t="n">
        <v>0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CYPERA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93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0.00999999977648258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MENAQU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94</v>
      </c>
      <c r="B38" s="221" t="n">
        <v>0.00999999977648258</v>
      </c>
      <c r="C38" s="222" t="n">
        <v>0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DIASPX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80</v>
      </c>
      <c r="B39" s="221" t="n">
        <v>0.200000002980232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0.200000002980232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>No</v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Newcod</v>
      </c>
      <c r="Z39" s="9" t="str">
        <f aca="false">IF(ISERROR(MATCH(A39,,0)),IF(ISERROR(MATCH(A39,,0)),"",(MATCH(A39,,0))),(MATCH(A39,,0)))</f>
        <v/>
      </c>
      <c r="AA39" s="218"/>
      <c r="AB39" s="220" t="s">
        <v>95</v>
      </c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96</v>
      </c>
      <c r="B40" s="221" t="n">
        <v>0.5</v>
      </c>
      <c r="C40" s="222" t="n">
        <v>0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0.5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MYRSPI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97</v>
      </c>
      <c r="B41" s="221" t="n">
        <v>2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2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POLHYD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98</v>
      </c>
      <c r="B42" s="221" t="n">
        <v>10.0032997131348</v>
      </c>
      <c r="C42" s="222" t="n">
        <v>0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10.0032997131348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MELSPX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16</v>
      </c>
      <c r="B43" s="221" t="n">
        <v>10.0100002288818</v>
      </c>
      <c r="C43" s="222" t="n">
        <v>0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10.0100002288818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PHOSPX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99</v>
      </c>
      <c r="B44" s="221" t="n">
        <v>15</v>
      </c>
      <c r="C44" s="222" t="n">
        <v>0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15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VAUSPX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 t="s">
        <v>100</v>
      </c>
      <c r="B45" s="221" t="n">
        <v>20</v>
      </c>
      <c r="C45" s="222" t="n">
        <v>0</v>
      </c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20</v>
      </c>
      <c r="G45" s="208" t="str">
        <f aca="false">IF(A45="","",IF(ISERROR(VLOOKUP($A45,,13,0)),IF(ISERROR(VLOOKUP($A45,,12,0)),"    -",VLOOKUP($A45,,12,0)),VLOOKUP($A45,,13,0)))</f>
        <v>    -</v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>code non répertorié ou synonyme</v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>SPISPX</v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n">
        <f aca="false">IF(A45="","",1)</f>
        <v>1</v>
      </c>
    </row>
    <row r="46" customFormat="false" ht="12.75" hidden="false" customHeight="false" outlineLevel="0" collapsed="false">
      <c r="A46" s="220" t="s">
        <v>101</v>
      </c>
      <c r="B46" s="221" t="n">
        <v>20</v>
      </c>
      <c r="C46" s="222" t="n">
        <v>0</v>
      </c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20</v>
      </c>
      <c r="G46" s="208" t="str">
        <f aca="false">IF(A46="","",IF(ISERROR(VLOOKUP($A46,,13,0)),IF(ISERROR(VLOOKUP($A46,,12,0)),"    -",VLOOKUP($A46,,12,0)),VLOOKUP($A46,,13,0)))</f>
        <v>    -</v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>code non répertorié ou synonyme</v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>OEDSPX</v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n">
        <f aca="false">IF(A46="","",1)</f>
        <v>1</v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Loire</v>
      </c>
      <c r="B84" s="256" t="str">
        <f aca="false">C3</f>
        <v>LOIRE à FEURS</v>
      </c>
      <c r="C84" s="257" t="n">
        <f aca="false">A4</f>
        <v>41872</v>
      </c>
      <c r="D84" s="258" t="str">
        <f aca="false">IF(ISERROR(SUM($T$23:$T$82)/SUM($U$23:$U$82)),"",SUM($T$23:$T$82)/SUM($U$23:$U$82))</f>
        <v/>
      </c>
      <c r="E84" s="259" t="n">
        <f aca="false">N13</f>
        <v>24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77.8732999414206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107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110</v>
      </c>
      <c r="R93" s="9"/>
      <c r="S93" s="215" t="str">
        <f aca="false">INDEX($A$23:$A$82,$S$92)</f>
        <v>ALIPLA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5">
    <cfRule type="expression" priority="28" aboveAverage="0" equalAverage="0" bottom="0" percent="0" rank="0" text="" dxfId="26">
      <formula>ISTEXT($E25)</formula>
    </cfRule>
  </conditionalFormatting>
  <conditionalFormatting sqref="AB27">
    <cfRule type="expression" priority="29" aboveAverage="0" equalAverage="0" bottom="0" percent="0" rank="0" text="" dxfId="27">
      <formula>ISTEXT($E27)</formula>
    </cfRule>
  </conditionalFormatting>
  <conditionalFormatting sqref="AB33">
    <cfRule type="expression" priority="30" aboveAverage="0" equalAverage="0" bottom="0" percent="0" rank="0" text="" dxfId="28">
      <formula>ISTEXT($E33)</formula>
    </cfRule>
  </conditionalFormatting>
  <conditionalFormatting sqref="AB34">
    <cfRule type="expression" priority="31" aboveAverage="0" equalAverage="0" bottom="0" percent="0" rank="0" text="" dxfId="29">
      <formula>ISTEXT($E34)</formula>
    </cfRule>
  </conditionalFormatting>
  <conditionalFormatting sqref="AB35">
    <cfRule type="expression" priority="32" aboveAverage="0" equalAverage="0" bottom="0" percent="0" rank="0" text="" dxfId="30">
      <formula>ISTEXT($E35)</formula>
    </cfRule>
  </conditionalFormatting>
  <conditionalFormatting sqref="AB39">
    <cfRule type="expression" priority="33" aboveAverage="0" equalAverage="0" bottom="0" percent="0" rank="0" text="" dxfId="31">
      <formula>ISTEXT($E39)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