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definedNames>
    <definedName function="false" hidden="false" localSheetId="0" name="_xlnm.Print_Area" vbProcedure="false">'04013975'!$A$1:$O$82</definedName>
    <definedName function="false" hidden="false" localSheetId="0" name="Cf." vbProcedure="false"/>
    <definedName function="false" hidden="false" localSheetId="0" name="NOM" vbProcedure="false">'04013975'!$H$1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<sst xmlns="http://schemas.openxmlformats.org/spreadsheetml/2006/main" count="101" uniqueCount="98">
  <si>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</si>
  <si>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</si>
  <si>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</si>
  <si>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</si>
  <si>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</si>
  <si>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RHINS</t>
  </si>
  <si>
    <t xml:space="preserve">RHINS à AMPLEPUIS</t>
  </si>
  <si>
    <t xml:space="preserve">04013975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</si>
  <si>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</si>
  <si>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</si>
  <si>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</si>
  <si>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</si>
  <si>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</si>
  <si>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</si>
  <si>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</si>
  <si>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</si>
  <si>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</si>
  <si>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</si>
  <si>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</si>
  <si>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</si>
  <si>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</si>
  <si>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</si>
  <si>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</si>
  <si>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</si>
  <si>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</si>
  <si>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</si>
  <si>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</si>
  <si>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</si>
  <si>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</si>
  <si>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</si>
  <si>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</si>
  <si>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</si>
  <si>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</si>
  <si>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</si>
  <si>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</si>
  <si>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</si>
  <si>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</si>
  <si>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</si>
  <si>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</si>
  <si>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</si>
  <si>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</si>
  <si>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</si>
  <si>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</si>
  <si>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</si>
  <si>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</si>
  <si>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</si>
  <si>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</si>
  <si>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</si>
  <si>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</si>
  <si>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</si>
  <si>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</si>
  <si>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</si>
  <si>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</si>
  <si>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</si>
  <si>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</si>
  <si>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</si>
  <si>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</si>
  <si>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</si>
  <si>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(0,0699999984353781 %)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</si>
  <si>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</si>
  <si>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</si>
  <si>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</si>
  <si>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</si>
  <si>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</si>
  <si>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</si>
  <si>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</si>
  <si>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</si>
  <si>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</si>
  <si>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</si>
  <si>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</si>
  <si>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</si>
  <si>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</si>
  <si>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</si>
  <si>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</si>
  <si>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</si>
  <si>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</si>
  <si>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</si>
  <si>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</si>
  <si>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PHAARU</t>
  </si>
  <si>
    <t xml:space="preserve">newcod</t>
  </si>
  <si>
    <t xml:space="preserve">Gongrosira sp</t>
  </si>
  <si>
    <t xml:space="preserve">POLHYD</t>
  </si>
  <si>
    <t xml:space="preserve">FONANT</t>
  </si>
  <si>
    <t xml:space="preserve">FISCRA</t>
  </si>
  <si>
    <t xml:space="preserve">LEASPX</t>
  </si>
  <si>
    <t xml:space="preserve">AMBFLU</t>
  </si>
  <si>
    <t xml:space="preserve">PORPIN</t>
  </si>
  <si>
    <t xml:space="preserve">EURSPX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</si>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</sst>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11.3846153846154</v>
      </c>
      <c r="M5" s="52"/>
      <c r="N5" s="53"/>
      <c r="O5" s="54" t="n">
        <v>10.7272727272727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40</v>
      </c>
      <c r="C7" s="66" t="n">
        <v>60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0.100000001490116</v>
      </c>
      <c r="C9" s="85" t="n">
        <v>0.5</v>
      </c>
      <c r="D9" s="86"/>
      <c r="E9" s="86"/>
      <c r="F9" s="87" t="n">
        <f aca="false">($B9*$B$7+$C9*$C$7)/100</f>
        <v>0.340000000596046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10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0.0999999977648258</v>
      </c>
      <c r="C20" s="164" t="n">
        <f aca="false">SUM(C23:C82)</f>
        <v>0.0499999988824129</v>
      </c>
      <c r="D20" s="165"/>
      <c r="E20" s="166" t="s">
        <v>52</v>
      </c>
      <c r="F20" s="167" t="n">
        <f aca="false">($B20*$B$7+$C20*$C$7)/100</f>
        <v>0.0699999984353781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0.0399999991059303</v>
      </c>
      <c r="C21" s="177" t="n">
        <f aca="false">C20*C7/100</f>
        <v>0.0299999993294477</v>
      </c>
      <c r="D21" s="109" t="str">
        <f aca="false">IF(F21=0,"",IF((ABS(F21-F19))&gt;(0.2*F21),CONCATENATE(" rec. par taxa (",F21," %) supérieur à 20 % !"),""))</f>
        <v> rec. par taxa (0,0699999984353781 %)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0.0699999984353781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0.00599999986588955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PHAARU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80</v>
      </c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0.00399999991059303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2</v>
      </c>
      <c r="W25" s="217"/>
      <c r="Y25" s="215" t="str">
        <f aca="false">IF(A25="new.cod","NEWCOD",IF(AND((Z25=""),ISTEXT(A25)),A25,IF(Z25="","",INDEX(,Z25))))</f>
        <v>POLHYD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0.00399999991059303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FONANT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0.00399999991059303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FISCRA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0.00399999991059303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LEASPX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AMBFLU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PORPIN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0.00999999977648258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>EURSPX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0.0199999995529652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0.00799999982118607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1</v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RHINS</v>
      </c>
      <c r="B84" s="253" t="str">
        <f aca="false">C3</f>
        <v>RHINS à AMPLEPUIS</v>
      </c>
      <c r="C84" s="254" t="n">
        <f aca="false">A4</f>
        <v>41106</v>
      </c>
      <c r="D84" s="255" t="str">
        <f aca="false">IF(ISERROR(SUM($T$23:$T$82)/SUM($U$23:$U$82)),"",SUM($T$23:$T$82)/SUM($U$23:$U$82))</f>
        <v/>
      </c>
      <c r="E84" s="256" t="n">
        <f aca="false">N13</f>
        <v>10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0.0699999984353781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90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94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97</v>
      </c>
      <c r="R93" s="9"/>
      <c r="S93" s="215" t="str">
        <f aca="false">INDEX($A$23:$A$82,$S$92)</f>
        <v>PHAARU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2024-03-14T21:58:34Z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