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5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'04013975'!$A$1:$O$82</definedName>
    <definedName function="false" hidden="false" localSheetId="0" name="Excel_BuiltIn__FilterDatabase" vbProcedure="false">'04013975'!$A$23:$J$84</definedName>
    <definedName function="false" hidden="false" localSheetId="0" name="NOM" vbProcedure="false">'04013975'!$H$1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<sst xmlns="http://schemas.openxmlformats.org/spreadsheetml/2006/main" count="107" uniqueCount="102">
  <si>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</si>
  <si>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</si>
  <si>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</si>
  <si>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</si>
  <si>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</si>
  <si>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le Rhins</t>
  </si>
  <si>
    <t xml:space="preserve">RHINS à AMPLEPUIS</t>
  </si>
  <si>
    <t xml:space="preserve">04013975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</si>
  <si>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</si>
  <si>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</si>
  <si>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</si>
  <si>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</si>
  <si>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</si>
  <si>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</si>
  <si>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</si>
  <si>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</si>
  <si>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</si>
  <si>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</si>
  <si>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</si>
  <si>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</si>
  <si>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</si>
  <si>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</si>
  <si>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</si>
  <si>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</si>
  <si>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</si>
  <si>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</si>
  <si>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</si>
  <si>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</si>
  <si>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</si>
  <si>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</si>
  <si>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</si>
  <si>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</si>
  <si>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</si>
  <si>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</si>
  <si>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</si>
  <si>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</si>
  <si>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</si>
  <si>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</si>
  <si>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</si>
  <si>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</si>
  <si>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</si>
  <si>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</si>
  <si>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</si>
  <si>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</si>
  <si>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</si>
  <si>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</si>
  <si>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</si>
  <si>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</si>
  <si>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</si>
  <si>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</si>
  <si>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</si>
  <si>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</si>
  <si>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</si>
  <si>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</si>
  <si>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</si>
  <si>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</si>
  <si>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</si>
  <si>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</si>
  <si>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</si>
  <si>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(1,18400000110269 %)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</si>
  <si>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</si>
  <si>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</si>
  <si>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</si>
  <si>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</si>
  <si>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</si>
  <si>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</si>
  <si>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</si>
  <si>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</si>
  <si>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</si>
  <si>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</si>
  <si>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</si>
  <si>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</si>
  <si>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</si>
  <si>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</si>
  <si>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</si>
  <si>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</si>
  <si>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</si>
  <si>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</si>
  <si>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</si>
  <si>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LYSVUL</t>
  </si>
  <si>
    <t xml:space="preserve">GLYFLU</t>
  </si>
  <si>
    <t xml:space="preserve">Cf.</t>
  </si>
  <si>
    <t xml:space="preserve">AMBFLU</t>
  </si>
  <si>
    <t xml:space="preserve">Newcod</t>
  </si>
  <si>
    <t xml:space="preserve">Paralemanea sp.</t>
  </si>
  <si>
    <t xml:space="preserve">AMBRIP</t>
  </si>
  <si>
    <t xml:space="preserve">PHOSPX</t>
  </si>
  <si>
    <t xml:space="preserve">PHAARU</t>
  </si>
  <si>
    <t xml:space="preserve">POLHYD</t>
  </si>
  <si>
    <t xml:space="preserve">OEDSPX</t>
  </si>
  <si>
    <t xml:space="preserve">VAUSPX</t>
  </si>
  <si>
    <t xml:space="preserve">FISCRA</t>
  </si>
  <si>
    <t xml:space="preserve">FONANT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</si>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</sst>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41822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9.8</v>
      </c>
      <c r="M5" s="52"/>
      <c r="N5" s="53" t="s">
        <v>16</v>
      </c>
      <c r="O5" s="54" t="n">
        <v>9.55555555555556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32</v>
      </c>
      <c r="C7" s="66" t="n">
        <v>68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</v>
      </c>
      <c r="C9" s="86" t="n">
        <v>0.100000001490116</v>
      </c>
      <c r="D9" s="87"/>
      <c r="E9" s="87"/>
      <c r="F9" s="88" t="n">
        <f aca="false">($B9*$B$7+$C9*$C$7)/100</f>
        <v>1.02800000101328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3.36000000312924</v>
      </c>
      <c r="C20" s="165" t="n">
        <f aca="false">SUM(C23:C82)</f>
        <v>0.160000000149012</v>
      </c>
      <c r="D20" s="166"/>
      <c r="E20" s="167" t="s">
        <v>53</v>
      </c>
      <c r="F20" s="168" t="n">
        <f aca="false">($B20*$B$7+$C20*$C$7)/100</f>
        <v>1.18400000110269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1.07520000100136</v>
      </c>
      <c r="C21" s="178" t="n">
        <f aca="false">C20*C7/100</f>
        <v>0.108800000101328</v>
      </c>
      <c r="D21" s="110" t="str">
        <f aca="false">IF(F21=0,"",IF((ABS(F21-F19))&gt;(0.2*F21),CONCATENATE(" rec. par taxa (",F21," %) supérieur à 20 % !"),""))</f>
        <v> rec. par taxa (1,18400000110269 %)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1.18400000110269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0.00679999984800816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LYSVUL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0.00679999984800816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 t="s">
        <v>81</v>
      </c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GLYFLU</v>
      </c>
      <c r="Z24" s="9" t="str">
        <f aca="false">IF(ISERROR(MATCH(A24,,0)),IF(ISERROR(MATCH(A24,,0)),"",(MATCH(A24,,0))),(MATCH(A24,,0)))</f>
        <v/>
      </c>
      <c r="AA24" s="218" t="s">
        <v>81</v>
      </c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82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0.00319999992847443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AMBFLU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83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0.00319999992847443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84</v>
      </c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85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0.00319999992847443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AMBRIP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86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87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0.00319999992847443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PHAARU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88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0.00319999992847443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POLHYD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89</v>
      </c>
      <c r="B31" s="221" t="n">
        <v>0.100000001490116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0.0388000003248453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OEDSPX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90</v>
      </c>
      <c r="B32" s="221" t="n">
        <v>0.100000001490116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0.0388000003248453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VAUSPX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91</v>
      </c>
      <c r="B33" s="221" t="n">
        <v>0.100000001490116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0.0388000003248453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FISCRA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92</v>
      </c>
      <c r="B34" s="221" t="n">
        <v>1</v>
      </c>
      <c r="C34" s="222" t="n">
        <v>0.100000001490116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0.388000001013279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FONANT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16</v>
      </c>
      <c r="B35" s="221" t="n">
        <v>2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0.64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RHYRIP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93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Rhins</v>
      </c>
      <c r="B84" s="256" t="str">
        <f aca="false">C3</f>
        <v>RHINS à AMPLEPUIS</v>
      </c>
      <c r="C84" s="257" t="n">
        <f aca="false">A4</f>
        <v>41822</v>
      </c>
      <c r="D84" s="258" t="str">
        <f aca="false">IF(ISERROR(SUM($T$23:$T$82)/SUM($U$23:$U$82)),"",SUM($T$23:$T$82)/SUM($U$23:$U$82))</f>
        <v/>
      </c>
      <c r="E84" s="259" t="n">
        <f aca="false">N13</f>
        <v>13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1.18400000110269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94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LYSVUL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