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5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'04014500'!$A$1:$O$82</definedName>
    <definedName function="false" hidden="false" localSheetId="0" name="Excel_BuiltIn__FilterDatabase" vbProcedure="false">'04014500'!$A$23:$J$84</definedName>
    <definedName function="false" hidden="false" localSheetId="0" name="NOM" vbProcedure="false">'04014500'!$H$1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<sst xmlns="http://schemas.openxmlformats.org/spreadsheetml/2006/main" count="102" uniqueCount="97">
  <si>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</si>
  <si>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</si>
  <si>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</si>
  <si>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</si>
  <si>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</si>
  <si>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Teyssonne</t>
  </si>
  <si>
    <t xml:space="preserve">TEYSSONNE à SAINT-FORGEUX-LESPINASSE</t>
  </si>
  <si>
    <t xml:space="preserve">04014500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</si>
  <si>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</si>
  <si>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</si>
  <si>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</si>
  <si>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</si>
  <si>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</si>
  <si>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</si>
  <si>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</si>
  <si>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</si>
  <si>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</si>
  <si>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</si>
  <si>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</si>
  <si>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</si>
  <si>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</si>
  <si>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</si>
  <si>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</si>
  <si>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</si>
  <si>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</si>
  <si>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</si>
  <si>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</si>
  <si>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</si>
  <si>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</si>
  <si>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</si>
  <si>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</si>
  <si>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</si>
  <si>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</si>
  <si>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</si>
  <si>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</si>
  <si>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</si>
  <si>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</si>
  <si>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</si>
  <si>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</si>
  <si>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</si>
  <si>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</si>
  <si>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</si>
  <si>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</si>
  <si>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</si>
  <si>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</si>
  <si>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</si>
  <si>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</si>
  <si>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</si>
  <si>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</si>
  <si>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</si>
  <si>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</si>
  <si>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</si>
  <si>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</si>
  <si>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</si>
  <si>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</si>
  <si>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</si>
  <si>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</si>
  <si>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</si>
  <si>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</si>
  <si>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(0,0466999989561737 %)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</si>
  <si>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</si>
  <si>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</si>
  <si>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</si>
  <si>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</si>
  <si>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</si>
  <si>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</si>
  <si>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</si>
  <si>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</si>
  <si>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</si>
  <si>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</si>
  <si>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</si>
  <si>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</si>
  <si>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</si>
  <si>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</si>
  <si>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</si>
  <si>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</si>
  <si>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</si>
  <si>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</si>
  <si>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</si>
  <si>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SOADUL</t>
  </si>
  <si>
    <t xml:space="preserve">PHOSPX</t>
  </si>
  <si>
    <t xml:space="preserve">FONANT</t>
  </si>
  <si>
    <t xml:space="preserve">Newcod</t>
  </si>
  <si>
    <t xml:space="preserve">Paralemanea sp.</t>
  </si>
  <si>
    <t xml:space="preserve">GLEHED</t>
  </si>
  <si>
    <t xml:space="preserve">AMBRIP</t>
  </si>
  <si>
    <t xml:space="preserve">AGRSTO</t>
  </si>
  <si>
    <t xml:space="preserve">Cf.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</si>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</sst>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41821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11.5555555555556</v>
      </c>
      <c r="M5" s="52"/>
      <c r="N5" s="53" t="s">
        <v>16</v>
      </c>
      <c r="O5" s="54" t="n">
        <v>9.33333333333333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33</v>
      </c>
      <c r="C7" s="66" t="n">
        <v>67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0.00999999977648258</v>
      </c>
      <c r="C9" s="86" t="n">
        <v>0.00999999977648258</v>
      </c>
      <c r="D9" s="87"/>
      <c r="E9" s="87"/>
      <c r="F9" s="88" t="n">
        <f aca="false">($B9*$B$7+$C9*$C$7)/100</f>
        <v>0.00999999977648258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0.0399999991059303</v>
      </c>
      <c r="C20" s="165" t="n">
        <f aca="false">SUM(C23:C82)</f>
        <v>0.0499999988824129</v>
      </c>
      <c r="D20" s="166"/>
      <c r="E20" s="167" t="s">
        <v>53</v>
      </c>
      <c r="F20" s="168" t="n">
        <f aca="false">($B20*$B$7+$C20*$C$7)/100</f>
        <v>0.0466999989561737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0.013199999704957</v>
      </c>
      <c r="C21" s="178" t="n">
        <f aca="false">C20*C7/100</f>
        <v>0.0334999992512166</v>
      </c>
      <c r="D21" s="110" t="str">
        <f aca="false">IF(F21=0,"",IF((ABS(F21-F19))&gt;(0.2*F21),CONCATENATE(" rec. par taxa (",F21," %) supérieur à 20 % !"),""))</f>
        <v> rec. par taxa (0,0466999989561737 %)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0.0466999989561737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0.00669999985024333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SOADUL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0.00669999985024333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PHOSPX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0.00669999985024333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FONANT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16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0.00669999985024333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FONSQU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0.00329999992623925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>No</v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Newcod</v>
      </c>
      <c r="Z27" s="9" t="str">
        <f aca="false">IF(ISERROR(MATCH(A27,,0)),IF(ISERROR(MATCH(A27,,0)),"",(MATCH(A27,,0))),(MATCH(A27,,0)))</f>
        <v/>
      </c>
      <c r="AA27" s="218"/>
      <c r="AB27" s="220" t="s">
        <v>83</v>
      </c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0.00329999992623925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GLEHED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0.00329999992623925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AMBRIP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 t="s">
        <v>87</v>
      </c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AGRSTO</v>
      </c>
      <c r="Z30" s="9" t="str">
        <f aca="false">IF(ISERROR(MATCH(A30,,0)),IF(ISERROR(MATCH(A30,,0)),"",(MATCH(A30,,0))),(MATCH(A30,,0)))</f>
        <v/>
      </c>
      <c r="AA30" s="218" t="s">
        <v>87</v>
      </c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Teyssonne</v>
      </c>
      <c r="B84" s="256" t="str">
        <f aca="false">C3</f>
        <v>TEYSSONNE à SAINT-FORGEUX-LESPINASSE</v>
      </c>
      <c r="C84" s="257" t="n">
        <f aca="false">A4</f>
        <v>41821</v>
      </c>
      <c r="D84" s="258" t="str">
        <f aca="false">IF(ISERROR(SUM($T$23:$T$82)/SUM($U$23:$U$82)),"",SUM($T$23:$T$82)/SUM($U$23:$U$82))</f>
        <v/>
      </c>
      <c r="E84" s="259" t="n">
        <f aca="false">N13</f>
        <v>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0.0466999989561737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96</v>
      </c>
      <c r="R93" s="9"/>
      <c r="S93" s="215" t="str">
        <f aca="false">INDEX($A$23:$A$82,$S$92)</f>
        <v>SOADUL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7">
    <cfRule type="expression" priority="28" aboveAverage="0" equalAverage="0" bottom="0" percent="0" rank="0" text="" dxfId="26">
      <formula>ISTEXT($E27)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2024-04-16T07:23:05Z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