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2050" sheetId="1" state="visible" r:id="rId3"/>
  </sheets>
  <definedNames>
    <definedName function="false" hidden="false" localSheetId="0" name="_xlnm.Print_Area" vbProcedure="false">'04022050'!$A$1:$Q$82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<sst xmlns="http://schemas.openxmlformats.org/spreadsheetml/2006/main" count="152" uniqueCount="88">
  <si>
    <t xml:space="preserve">Relevés floristiques aquatiques - IBMR</t>
  </si>
  <si>
    <t xml:space="preserve">AQUABIO</t>
  </si>
  <si>
    <t xml:space="preserve">Nicolas CONDUCHE, Rémy MARCEL</t>
  </si>
  <si>
    <t xml:space="preserve">le Roudon</t>
  </si>
  <si>
    <t xml:space="preserve">ROUDON À SALIGNY-SUR-ROUDON</t>
  </si>
  <si>
    <t xml:space="preserve">04022050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</si>
  <si>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</si>
  <si>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</si>
  <si>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</si>
  <si>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</si>
  <si>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</si>
  <si>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</si>
  <si>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</si>
  <si>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</si>
  <si>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</si>
  <si>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</si>
  <si>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</si>
  <si>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</si>
  <si>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courant</t>
  </si>
  <si>
    <t xml:space="preserve">niveau trophique</t>
  </si>
  <si>
    <t xml:space="preserve">faible</t>
  </si>
  <si>
    <t xml:space="preserve">très 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</si>
  <si>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</si>
  <si>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</si>
  <si>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</si>
  <si>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</si>
  <si>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</si>
  <si>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</si>
  <si>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</si>
  <si>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</si>
  <si>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</si>
  <si>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</si>
  <si>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</si>
  <si>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</si>
  <si>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</si>
  <si>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</si>
  <si>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</si>
  <si>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</si>
  <si>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</si>
  <si>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</si>
  <si>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</si>
  <si>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</si>
  <si>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</si>
  <si>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</si>
  <si>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</si>
  <si>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</si>
  <si>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</si>
  <si>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</si>
  <si>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</si>
  <si>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</si>
  <si>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</si>
  <si>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</si>
  <si>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</si>
  <si>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</si>
  <si>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</si>
  <si>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</si>
  <si>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</si>
  <si>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</si>
  <si>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</si>
  <si>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</si>
  <si>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</si>
  <si>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</si>
  <si>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</si>
  <si>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</si>
  <si>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</si>
  <si>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</si>
  <si>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</si>
  <si>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</si>
  <si>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</si>
  <si>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</si>
  <si>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</si>
  <si>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</si>
  <si>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</si>
  <si>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</si>
  <si>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</si>
  <si>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</si>
  <si>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</si>
  <si>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</si>
  <si>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</si>
  <si>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BATSPX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</si>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</sst>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42908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14</v>
      </c>
      <c r="N5" s="48"/>
      <c r="O5" s="49" t="s">
        <v>15</v>
      </c>
      <c r="P5" s="50" t="n">
        <v>16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6</v>
      </c>
      <c r="C7" s="66" t="n">
        <v>94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</v>
      </c>
      <c r="C9" s="66" t="n">
        <v>1.60000002384186</v>
      </c>
      <c r="D9" s="82"/>
      <c r="E9" s="82"/>
      <c r="F9" s="83" t="n">
        <f aca="false">($B9*$B$7+$C9*$C$7)/100</f>
        <v>1.50400002241135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0</v>
      </c>
      <c r="C20" s="155" t="n">
        <f aca="false">SUM(C23:C82)</f>
        <v>0.322857001796365</v>
      </c>
      <c r="D20" s="156"/>
      <c r="E20" s="157" t="s">
        <v>53</v>
      </c>
      <c r="F20" s="158" t="n">
        <f aca="false">($B20*$B$7+$C20*$C$7)/100</f>
        <v>0.303485581688583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</v>
      </c>
      <c r="C21" s="166" t="n">
        <f aca="false">C20*C7/100</f>
        <v>0.303485581688583</v>
      </c>
      <c r="D21" s="167" t="s">
        <v>56</v>
      </c>
      <c r="E21" s="168"/>
      <c r="F21" s="169" t="n">
        <f aca="false">B21+C21</f>
        <v>0.303485581688583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15</v>
      </c>
      <c r="B23" s="194" t="n">
        <v>0</v>
      </c>
      <c r="C23" s="195" t="n">
        <v>0.312857002019882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0.294085581898689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PHOSPX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0.00939999978989363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BATSPX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/>
      <c r="B25" s="211"/>
      <c r="C25" s="212"/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str">
        <f aca="false">IF(AND(OR(A25="",A25="!!!!!!"),B25="",C25=""),"",IF(OR(AND(B25="",C25=""),ISERROR(C25+B25)),"!!!",($B25*$B$7+$C25*$C$7)/100))</f>
        <v/>
      </c>
      <c r="G25" s="216" t="str">
        <f aca="false">IF(A25="","",IF(ISERROR(VLOOKUP($A25,,9,0)),IF(ISERROR(VLOOKUP($A25,,8,0)),"    -",VLOOKUP($A25,,8,0)),VLOOKUP($A25,,9,0)))</f>
        <v/>
      </c>
      <c r="H25" s="217" t="str">
        <f aca="false">IF(A25="","x",IF(ISERROR(VLOOKUP($A25,,10,0)),IF(ISERROR(VLOOKUP($A25,,9,0)),"x",VLOOKUP($A25,,9,0)),VLOOKUP($A25,,10,0)))</f>
        <v>x</v>
      </c>
      <c r="I25" s="6" t="str">
        <f aca="false">IF(A25="","",1)</f>
        <v/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/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/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/>
      <c r="B26" s="211"/>
      <c r="C26" s="212"/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str">
        <f aca="false">IF(AND(OR(A26="",A26="!!!!!!"),B26="",C26=""),"",IF(OR(AND(B26="",C26=""),ISERROR(C26+B26)),"!!!",($B26*$B$7+$C26*$C$7)/100))</f>
        <v/>
      </c>
      <c r="G26" s="216" t="str">
        <f aca="false">IF(A26="","",IF(ISERROR(VLOOKUP($A26,,9,0)),IF(ISERROR(VLOOKUP($A26,,8,0)),"    -",VLOOKUP($A26,,8,0)),VLOOKUP($A26,,9,0)))</f>
        <v/>
      </c>
      <c r="H26" s="217" t="str">
        <f aca="false">IF(A26="","x",IF(ISERROR(VLOOKUP($A26,,10,0)),IF(ISERROR(VLOOKUP($A26,,9,0)),"x",VLOOKUP($A26,,9,0)),VLOOKUP($A26,,10,0)))</f>
        <v>x</v>
      </c>
      <c r="I26" s="6" t="str">
        <f aca="false">IF(A26="","",1)</f>
        <v/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/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/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/>
      <c r="B27" s="211"/>
      <c r="C27" s="212"/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str">
        <f aca="false">IF(AND(OR(A27="",A27="!!!!!!"),B27="",C27=""),"",IF(OR(AND(B27="",C27=""),ISERROR(C27+B27)),"!!!",($B27*$B$7+$C27*$C$7)/100))</f>
        <v/>
      </c>
      <c r="G27" s="216" t="str">
        <f aca="false">IF(A27="","",IF(ISERROR(VLOOKUP($A27,,9,0)),IF(ISERROR(VLOOKUP($A27,,8,0)),"    -",VLOOKUP($A27,,8,0)),VLOOKUP($A27,,9,0)))</f>
        <v/>
      </c>
      <c r="H27" s="217" t="str">
        <f aca="false">IF(A27="","x",IF(ISERROR(VLOOKUP($A27,,10,0)),IF(ISERROR(VLOOKUP($A27,,9,0)),"x",VLOOKUP($A27,,9,0)),VLOOKUP($A27,,10,0)))</f>
        <v>x</v>
      </c>
      <c r="I27" s="6" t="str">
        <f aca="false">IF(A27="","",1)</f>
        <v/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/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/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0.303485581688583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Roudon</v>
      </c>
      <c r="B84" s="175" t="str">
        <f aca="false">C3</f>
        <v>ROUDON À SALIGNY-SUR-ROUDON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0.303485581688583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86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87</v>
      </c>
      <c r="S93" s="6"/>
      <c r="T93" s="207" t="str">
        <f aca="false">INDEX($A$23:$A$82,$T$92)</f>
        <v>PHOSPX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2024-06-19T17:14:51Z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