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406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'04024060'!$A$1:$O$82</definedName>
    <definedName function="false" hidden="false" localSheetId="0" name="Excel_BuiltIn__FilterDatabase" vbProcedure="false">'04024060'!$A$23:$J$84</definedName>
    <definedName function="false" hidden="false" localSheetId="0" name="NOM" vbProcedure="false">'04024060'!$H$1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<sst xmlns="http://schemas.openxmlformats.org/spreadsheetml/2006/main" count="98" uniqueCount="94">
  <si>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</si>
  <si>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</si>
  <si>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</si>
  <si>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</si>
  <si>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</si>
  <si>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l'Acolin</t>
  </si>
  <si>
    <t xml:space="preserve">ACOLIN à THIEL-SUR-ACOLIN</t>
  </si>
  <si>
    <t xml:space="preserve">04024060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</si>
  <si>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</si>
  <si>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</si>
  <si>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</si>
  <si>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</si>
  <si>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</si>
  <si>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</si>
  <si>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</si>
  <si>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</si>
  <si>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</si>
  <si>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</si>
  <si>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pl. courant</t>
  </si>
  <si>
    <t xml:space="preserve">autre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</si>
  <si>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</si>
  <si>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</si>
  <si>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</si>
  <si>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</si>
  <si>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</si>
  <si>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</si>
  <si>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</si>
  <si>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</si>
  <si>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</si>
  <si>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</si>
  <si>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</si>
  <si>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</si>
  <si>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</si>
  <si>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</si>
  <si>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</si>
  <si>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</si>
  <si>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</si>
  <si>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</si>
  <si>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</si>
  <si>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</si>
  <si>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</si>
  <si>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</si>
  <si>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</si>
  <si>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</si>
  <si>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</si>
  <si>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</si>
  <si>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</si>
  <si>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</si>
  <si>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</si>
  <si>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</si>
  <si>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</si>
  <si>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</si>
  <si>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</si>
  <si>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</si>
  <si>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</si>
  <si>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</si>
  <si>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</si>
  <si>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</si>
  <si>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</si>
  <si>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(0,0409999997355044 %)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</si>
  <si>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</si>
  <si>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</si>
  <si>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</si>
  <si>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</si>
  <si>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</si>
  <si>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</si>
  <si>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</si>
  <si>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</si>
  <si>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</si>
  <si>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</si>
  <si>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</si>
  <si>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</si>
  <si>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</si>
  <si>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</si>
  <si>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</si>
  <si>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</si>
  <si>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</si>
  <si>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</si>
  <si>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</si>
  <si>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PELSPX</t>
  </si>
  <si>
    <t xml:space="preserve">POLHYD</t>
  </si>
  <si>
    <t xml:space="preserve">GALPAL</t>
  </si>
  <si>
    <t xml:space="preserve">FISTAX</t>
  </si>
  <si>
    <t xml:space="preserve">PHOSPX</t>
  </si>
  <si>
    <t xml:space="preserve">EURSPX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</si>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</sst>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41865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</v>
      </c>
      <c r="M5" s="52"/>
      <c r="N5" s="53" t="s">
        <v>16</v>
      </c>
      <c r="O5" s="54" t="n">
        <v>10.5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95</v>
      </c>
      <c r="C7" s="66" t="n">
        <v>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0.00999999977648258</v>
      </c>
      <c r="C9" s="86" t="n">
        <v>0.400000005960465</v>
      </c>
      <c r="D9" s="87"/>
      <c r="E9" s="87"/>
      <c r="F9" s="88" t="n">
        <f aca="false">($B9*$B$7+$C9*$C$7)/100</f>
        <v>0.0295000000856817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7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0.0199999995529652</v>
      </c>
      <c r="C20" s="165" t="n">
        <f aca="false">SUM(C23:C82)</f>
        <v>0.44000000320375</v>
      </c>
      <c r="D20" s="166"/>
      <c r="E20" s="167" t="s">
        <v>53</v>
      </c>
      <c r="F20" s="168" t="n">
        <f aca="false">($B20*$B$7+$C20*$C$7)/100</f>
        <v>0.0409999997355044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0.0189999995753169</v>
      </c>
      <c r="C21" s="178" t="n">
        <f aca="false">C20*C7/100</f>
        <v>0.0220000001601875</v>
      </c>
      <c r="D21" s="110" t="str">
        <f aca="false">IF(F21=0,"",IF((ABS(F21-F19))&gt;(0.2*F21),CONCATENATE(" rec. par taxa (",F21," %) supérieur à 20 % !"),""))</f>
        <v> rec. par taxa (0,0409999997355044 %)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0.0409999997355044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0.109999999403954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0.00549999997019768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PELSPX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0.000499999988824129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POLHYD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0.000499999988824129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GALPAL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16</v>
      </c>
      <c r="B26" s="221" t="n">
        <v>0</v>
      </c>
      <c r="C26" s="222" t="n">
        <v>0.100000001490116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0.00500000007450581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CHIPOL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0.000499999988824129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FISTAX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0.100000001490116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0.0144999998621643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PHOSPX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0.100000001490116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0.0144999998621643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EURSPX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/>
      <c r="B30" s="221"/>
      <c r="C30" s="222"/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</v>
      </c>
      <c r="G30" s="208" t="str">
        <f aca="false">IF(A30="","",IF(ISERROR(VLOOKUP($A30,,13,0)),IF(ISERROR(VLOOKUP($A30,,12,0)),"    -",VLOOKUP($A30,,12,0)),VLOOKUP($A30,,13,0)))</f>
        <v/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85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l'Acolin</v>
      </c>
      <c r="B84" s="256" t="str">
        <f aca="false">C3</f>
        <v>ACOLIN à THIEL-SUR-ACOLIN</v>
      </c>
      <c r="C84" s="257" t="n">
        <f aca="false">A4</f>
        <v>41865</v>
      </c>
      <c r="D84" s="258" t="str">
        <f aca="false">IF(ISERROR(SUM($T$23:$T$82)/SUM($U$23:$U$82)),"",SUM($T$23:$T$82)/SUM($U$23:$U$82))</f>
        <v/>
      </c>
      <c r="E84" s="259" t="n">
        <f aca="false">N13</f>
        <v>7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0.0409999997355044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86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87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88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89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90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91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92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93</v>
      </c>
      <c r="R93" s="9"/>
      <c r="S93" s="215" t="str">
        <f aca="false">INDEX($A$23:$A$82,$S$92)</f>
        <v>PELSPX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