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_xlnm.Print_Area" vbProcedure="false">'04026420'!$A$1:$Q$82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<sst xmlns="http://schemas.openxmlformats.org/spreadsheetml/2006/main" count="167" uniqueCount="103">
  <si>
    <t xml:space="preserve">Relevés floristiques aquatiques - IBMR</t>
  </si>
  <si>
    <t xml:space="preserve">AQUABIO</t>
  </si>
  <si>
    <t xml:space="preserve">Christelle GISSET, Laetitia BLANCHARD</t>
  </si>
  <si>
    <t xml:space="preserve">le Liauron</t>
  </si>
  <si>
    <t xml:space="preserve">RAU DE LIAURON À CELLIER-DU-LUC</t>
  </si>
  <si>
    <t xml:space="preserve">04026420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</si>
  <si>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</si>
  <si>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</si>
  <si>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</si>
  <si>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</si>
  <si>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</si>
  <si>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</si>
  <si>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</si>
  <si>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</si>
  <si>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</si>
  <si>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</si>
  <si>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</si>
  <si>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</si>
  <si>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</si>
  <si>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</si>
  <si>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</si>
  <si>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</si>
  <si>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</si>
  <si>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</si>
  <si>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</si>
  <si>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</si>
  <si>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</si>
  <si>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</si>
  <si>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</si>
  <si>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</si>
  <si>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</si>
  <si>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</si>
  <si>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</si>
  <si>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</si>
  <si>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</si>
  <si>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</si>
  <si>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</si>
  <si>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</si>
  <si>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</si>
  <si>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</si>
  <si>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</si>
  <si>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</si>
  <si>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</si>
  <si>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</si>
  <si>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</si>
  <si>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</si>
  <si>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</si>
  <si>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</si>
  <si>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</si>
  <si>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</si>
  <si>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</si>
  <si>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</si>
  <si>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</si>
  <si>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</si>
  <si>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</si>
  <si>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</si>
  <si>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</si>
  <si>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</si>
  <si>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</si>
  <si>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</si>
  <si>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</si>
  <si>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</si>
  <si>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</si>
  <si>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</si>
  <si>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</si>
  <si>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</si>
  <si>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</si>
  <si>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</si>
  <si>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</si>
  <si>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</si>
  <si>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</si>
  <si>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</si>
  <si>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</si>
  <si>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</si>
  <si>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</si>
  <si>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</si>
  <si>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</si>
  <si>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MELSPX</t>
  </si>
  <si>
    <t xml:space="preserve"> -</t>
  </si>
  <si>
    <t xml:space="preserve">SPAERE</t>
  </si>
  <si>
    <t xml:space="preserve">ULOSPX</t>
  </si>
  <si>
    <t xml:space="preserve">AUDSPX</t>
  </si>
  <si>
    <t xml:space="preserve">PHOSPX</t>
  </si>
  <si>
    <t xml:space="preserve">GLYFLU</t>
  </si>
  <si>
    <t xml:space="preserve">BRARIV</t>
  </si>
  <si>
    <t xml:space="preserve">LEASPX</t>
  </si>
  <si>
    <t xml:space="preserve">JUNACU</t>
  </si>
  <si>
    <t xml:space="preserve">JUNEFF</t>
  </si>
  <si>
    <t xml:space="preserve">LOTPED</t>
  </si>
  <si>
    <t xml:space="preserve">MENARV</t>
  </si>
  <si>
    <t xml:space="preserve">cf.</t>
  </si>
  <si>
    <t xml:space="preserve">MENLON</t>
  </si>
  <si>
    <t xml:space="preserve">RANREP</t>
  </si>
  <si>
    <t xml:space="preserve">NEWCOD</t>
  </si>
  <si>
    <t xml:space="preserve">Holcus mollis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</si>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</sst>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42926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13.625</v>
      </c>
      <c r="N5" s="48"/>
      <c r="O5" s="49" t="s">
        <v>15</v>
      </c>
      <c r="P5" s="50" t="n">
        <v>13.0769230769231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24</v>
      </c>
      <c r="C7" s="66" t="n">
        <v>76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0.00999999977648258</v>
      </c>
      <c r="C9" s="66" t="n">
        <v>0.00999999977648258</v>
      </c>
      <c r="D9" s="82"/>
      <c r="E9" s="82"/>
      <c r="F9" s="83" t="n">
        <f aca="false">($B9*$B$7+$C9*$C$7)/100</f>
        <v>0.00999999977648258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0.0799999982118607</v>
      </c>
      <c r="C20" s="155" t="n">
        <f aca="false">SUM(C23:C82)</f>
        <v>0.129999997094274</v>
      </c>
      <c r="D20" s="156"/>
      <c r="E20" s="157" t="s">
        <v>52</v>
      </c>
      <c r="F20" s="158" t="n">
        <f aca="false">($B20*$B$7+$C20*$C$7)/100</f>
        <v>0.117999997362494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0.0191999995708466</v>
      </c>
      <c r="C21" s="166" t="n">
        <f aca="false">C20*C7/100</f>
        <v>0.0987999977916479</v>
      </c>
      <c r="D21" s="167" t="s">
        <v>55</v>
      </c>
      <c r="E21" s="168"/>
      <c r="F21" s="169" t="n">
        <f aca="false">B21+C21</f>
        <v>0.117999997362494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0.0199999995529652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0.0175999996066093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MELSPX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0.00759999983012676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SPAERE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0.00239999994635582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ULOSPX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AUDSPX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0.00239999994635582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0.00759999983012676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GLYFLU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0.0199999995529652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0.00479999989271164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BRARIV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0.00239999994635582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LEASPX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0.00239999994635582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FONSQU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0.00759999983012676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JUNACU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0.00759999983012676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JUNEFF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0.00759999983012676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LOTPED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0.00759999983012676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90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MENARV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0.00759999983012676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MENLON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0.00759999983012676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90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RANREP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0.0199999995529652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0.0151999996602535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Holcus mollis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>NoCod</v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 t="s">
        <v>94</v>
      </c>
      <c r="X38" s="224"/>
      <c r="Y38" s="207" t="str">
        <f aca="false">IF(AND(ISNUMBER(F38),OR(A38="",A38="!!!!!!")),"!!!!!!",IF(A38="new.cod","NEWCOD",IF(AND((Z38=""),ISTEXT(A38),A38&lt;&gt;"!!!!!!"),A38,IF(Z38="","",INDEX(,Z38)))))</f>
        <v>NEWCOD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0.117999997362494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Liauron</v>
      </c>
      <c r="B84" s="175" t="str">
        <f aca="false">C3</f>
        <v>RAU DE LIAURON À CELLIER-DU-LUC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16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0.117999997362494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95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96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97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98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99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100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101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102</v>
      </c>
      <c r="S93" s="6"/>
      <c r="T93" s="207" t="str">
        <f aca="false">INDEX($A$23:$A$82,$T$92)</f>
        <v>MELSPX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