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'04027200'!$A$1:$O$82</definedName>
    <definedName function="false" hidden="false" localSheetId="0" name="Excel_BuiltIn__FilterDatabase" vbProcedure="false">'04027200'!$A$23:$J$84</definedName>
    <definedName function="false" hidden="false" localSheetId="0" name="NOM" vbProcedure="false">'04027200'!$H$1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<sst xmlns="http://schemas.openxmlformats.org/spreadsheetml/2006/main" count="104" uniqueCount="99">
  <si>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</si>
  <si>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</si>
  <si>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</si>
  <si>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Sébastien BASSOMPIERRE</t>
  </si>
  <si>
    <t xml:space="preserve">conforme AFNOR T90-395 oct. 2003</t>
  </si>
  <si>
    <t xml:space="preserve">l'Allier</t>
  </si>
  <si>
    <t xml:space="preserve">ALLIER à SAINT-CHRISTOPHE-D'ALLIER</t>
  </si>
  <si>
    <t xml:space="preserve">04027200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</si>
  <si>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</si>
  <si>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</si>
  <si>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</si>
  <si>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</si>
  <si>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</si>
  <si>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</si>
  <si>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</si>
  <si>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</si>
  <si>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RANPES</t>
  </si>
  <si>
    <t xml:space="preserve">Faciès dominant</t>
  </si>
  <si>
    <t xml:space="preserve">rapide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</si>
  <si>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</si>
  <si>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</si>
  <si>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</si>
  <si>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</si>
  <si>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</si>
  <si>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</si>
  <si>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</si>
  <si>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</si>
  <si>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</si>
  <si>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</si>
  <si>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</si>
  <si>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</si>
  <si>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</si>
  <si>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</si>
  <si>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</si>
  <si>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</si>
  <si>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</si>
  <si>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</si>
  <si>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</si>
  <si>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</si>
  <si>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</si>
  <si>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</si>
  <si>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</si>
  <si>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</si>
  <si>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</si>
  <si>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</si>
  <si>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</si>
  <si>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</si>
  <si>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</si>
  <si>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</si>
  <si>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</si>
  <si>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</si>
  <si>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</si>
  <si>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</si>
  <si>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</si>
  <si>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</si>
  <si>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</si>
  <si>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</si>
  <si>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</si>
  <si>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</si>
  <si>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(6,05380003064871 %)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</si>
  <si>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</si>
  <si>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</si>
  <si>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</si>
  <si>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</si>
  <si>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</si>
  <si>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</si>
  <si>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</si>
  <si>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</si>
  <si>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</si>
  <si>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</si>
  <si>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</si>
  <si>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</si>
  <si>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</si>
  <si>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</si>
  <si>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</si>
  <si>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</si>
  <si>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</si>
  <si>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</si>
  <si>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</si>
  <si>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LYTSAL</t>
  </si>
  <si>
    <t xml:space="preserve">CARACU</t>
  </si>
  <si>
    <t xml:space="preserve">LYNSPX</t>
  </si>
  <si>
    <t xml:space="preserve">LYSVUL</t>
  </si>
  <si>
    <t xml:space="preserve">SOADUL</t>
  </si>
  <si>
    <t xml:space="preserve">PHAARU</t>
  </si>
  <si>
    <t xml:space="preserve">SPISPX</t>
  </si>
  <si>
    <t xml:space="preserve">MELSPX</t>
  </si>
  <si>
    <t xml:space="preserve">STISPX</t>
  </si>
  <si>
    <t xml:space="preserve">LEASPX</t>
  </si>
  <si>
    <t xml:space="preserve">Cf.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</si>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</sst>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41492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11.6470588235294</v>
      </c>
      <c r="M5" s="52"/>
      <c r="N5" s="53" t="s">
        <v>16</v>
      </c>
      <c r="O5" s="54" t="n">
        <v>11.4545454545455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26</v>
      </c>
      <c r="C7" s="66" t="n">
        <v>74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0.200000002980232</v>
      </c>
      <c r="C9" s="86" t="n">
        <v>8</v>
      </c>
      <c r="D9" s="87"/>
      <c r="E9" s="87"/>
      <c r="F9" s="88" t="n">
        <f aca="false">($B9*$B$7+$C9*$C$7)/100</f>
        <v>5.97200000077486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0.23000000230968</v>
      </c>
      <c r="C20" s="165" t="n">
        <f aca="false">SUM(C23:C82)</f>
        <v>8.10000004060566</v>
      </c>
      <c r="D20" s="166"/>
      <c r="E20" s="167" t="s">
        <v>53</v>
      </c>
      <c r="F20" s="168" t="n">
        <f aca="false">($B20*$B$7+$C20*$C$7)/100</f>
        <v>6.05380003064871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0.0598000006005168</v>
      </c>
      <c r="C21" s="178" t="n">
        <f aca="false">C20*C7/100</f>
        <v>5.99400003004819</v>
      </c>
      <c r="D21" s="110" t="str">
        <f aca="false">IF(F21=0,"",IF((ABS(F21-F19))&gt;(0.2*F21),CONCATENATE(" rec. par taxa (",F21," %) supérieur à 20 % !"),""))</f>
        <v> rec. par taxa (6,05380003064871 %)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6.05380003064871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0.00739999983459711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LYTSAL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0.00739999983459711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CARACU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0.0140000004321337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0.0103600003197789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LYNSPX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0.00739999983459711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LYSVUL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0.00739999983459711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SOADUL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0.00739999983459711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PHAARU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0.00739999983459711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SPISPX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5.00600004196167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3.70704003099352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MELSPX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STISPX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LEASPX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16</v>
      </c>
      <c r="B33" s="221" t="n">
        <v>0.200000002980232</v>
      </c>
      <c r="C33" s="222" t="n">
        <v>3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2.27200000077486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 t="s">
        <v>89</v>
      </c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RANPES</v>
      </c>
      <c r="Z33" s="9" t="str">
        <f aca="false">IF(ISERROR(MATCH(A33,,0)),IF(ISERROR(MATCH(A33,,0)),"",(MATCH(A33,,0))),(MATCH(A33,,0)))</f>
        <v/>
      </c>
      <c r="AA33" s="218" t="s">
        <v>89</v>
      </c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SAINT-CHRISTOPHE-D'ALLIER</v>
      </c>
      <c r="C84" s="257" t="n">
        <f aca="false">A4</f>
        <v>41492</v>
      </c>
      <c r="D84" s="258" t="str">
        <f aca="false">IF(ISERROR(SUM($T$23:$T$82)/SUM($U$23:$U$82)),"",SUM($T$23:$T$82)/SUM($U$23:$U$82))</f>
        <v/>
      </c>
      <c r="E84" s="259" t="n">
        <f aca="false">N13</f>
        <v>11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6.05380003064871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91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95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98</v>
      </c>
      <c r="R93" s="9"/>
      <c r="S93" s="215" t="str">
        <f aca="false">INDEX($A$23:$A$82,$S$92)</f>
        <v>LYTSAL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