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30" sheetId="1" state="visible" r:id="rId3"/>
  </sheets>
  <definedNames>
    <definedName function="false" hidden="false" localSheetId="0" name="_xlnm.Print_Area" vbProcedure="false">'04027730'!$A$1:$Q$82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<sst xmlns="http://schemas.openxmlformats.org/spreadsheetml/2006/main" count="182" uniqueCount="117">
  <si>
    <t xml:space="preserve">Relevés floristiques aquatiques - IBMR</t>
  </si>
  <si>
    <t xml:space="preserve">modèle Irstea-GIS</t>
  </si>
  <si>
    <t xml:space="preserve">AQUABIO</t>
  </si>
  <si>
    <t xml:space="preserve">- -, Christelle GISSET, Rémy MARCEL</t>
  </si>
  <si>
    <t xml:space="preserve">l'Allier</t>
  </si>
  <si>
    <t xml:space="preserve">ALLIER À LANGEAC</t>
  </si>
  <si>
    <t xml:space="preserve">04027730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</si>
  <si>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</si>
  <si>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</si>
  <si>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</si>
  <si>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</si>
  <si>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</si>
  <si>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</si>
  <si>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</si>
  <si>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</si>
  <si>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</si>
  <si>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</si>
  <si>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</si>
  <si>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</si>
  <si>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ch. lotique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</si>
  <si>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</si>
  <si>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</si>
  <si>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</si>
  <si>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</si>
  <si>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</si>
  <si>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</si>
  <si>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</si>
  <si>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</si>
  <si>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</si>
  <si>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</si>
  <si>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</si>
  <si>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</si>
  <si>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</si>
  <si>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</si>
  <si>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</si>
  <si>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</si>
  <si>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</si>
  <si>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</si>
  <si>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</si>
  <si>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</si>
  <si>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</si>
  <si>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</si>
  <si>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</si>
  <si>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</si>
  <si>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</si>
  <si>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</si>
  <si>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</si>
  <si>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</si>
  <si>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</si>
  <si>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</si>
  <si>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</si>
  <si>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</si>
  <si>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</si>
  <si>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</si>
  <si>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</si>
  <si>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</si>
  <si>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</si>
  <si>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</si>
  <si>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</si>
  <si>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</si>
  <si>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</si>
  <si>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</si>
  <si>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</si>
  <si>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</si>
  <si>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</si>
  <si>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</si>
  <si>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</si>
  <si>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</si>
  <si>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</si>
  <si>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</si>
  <si>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</si>
  <si>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</si>
  <si>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</si>
  <si>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</si>
  <si>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</si>
  <si>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</si>
  <si>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</si>
  <si>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</si>
  <si>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RHISPX</t>
  </si>
  <si>
    <t xml:space="preserve"> -</t>
  </si>
  <si>
    <t xml:space="preserve">CLASPX</t>
  </si>
  <si>
    <t xml:space="preserve">PERHYD</t>
  </si>
  <si>
    <t xml:space="preserve">RORAMP</t>
  </si>
  <si>
    <t xml:space="preserve">LYNSPX</t>
  </si>
  <si>
    <t xml:space="preserve">MELSPX</t>
  </si>
  <si>
    <t xml:space="preserve">PHAARU</t>
  </si>
  <si>
    <t xml:space="preserve">SPISPX</t>
  </si>
  <si>
    <t xml:space="preserve">ULOSPX</t>
  </si>
  <si>
    <t xml:space="preserve">RANTRI</t>
  </si>
  <si>
    <t xml:space="preserve">RHYRIP</t>
  </si>
  <si>
    <t xml:space="preserve">TETSPX</t>
  </si>
  <si>
    <t xml:space="preserve">PHOSPX</t>
  </si>
  <si>
    <t xml:space="preserve">STISPX</t>
  </si>
  <si>
    <t xml:space="preserve">FONSQU</t>
  </si>
  <si>
    <t xml:space="preserve">GOMSPX</t>
  </si>
  <si>
    <t xml:space="preserve">cf.</t>
  </si>
  <si>
    <t xml:space="preserve">LEEORY</t>
  </si>
  <si>
    <t xml:space="preserve">LYSVUL</t>
  </si>
  <si>
    <t xml:space="preserve">LYTSAL</t>
  </si>
  <si>
    <t xml:space="preserve">PAASPX</t>
  </si>
  <si>
    <t xml:space="preserve">PLESPX</t>
  </si>
  <si>
    <t xml:space="preserve">POAPAL</t>
  </si>
  <si>
    <t xml:space="preserve">RANREP</t>
  </si>
  <si>
    <t xml:space="preserve">RORSYL</t>
  </si>
  <si>
    <t xml:space="preserve">SOADUL</t>
  </si>
  <si>
    <t xml:space="preserve">STAPAL</t>
  </si>
  <si>
    <t xml:space="preserve">NEWCOD</t>
  </si>
  <si>
    <t xml:space="preserve">Cyperaceae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</si>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</sst>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42184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10.21875</v>
      </c>
      <c r="N5" s="48"/>
      <c r="O5" s="49" t="s">
        <v>16</v>
      </c>
      <c r="P5" s="50" t="n">
        <v>10.8214285714286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19</v>
      </c>
      <c r="C7" s="66" t="n">
        <v>81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8.5</v>
      </c>
      <c r="C9" s="66" t="n">
        <v>1.60000002384186</v>
      </c>
      <c r="D9" s="82"/>
      <c r="E9" s="82"/>
      <c r="F9" s="83" t="n">
        <f aca="false">($B9*$B$7+$C9*$C$7)/100</f>
        <v>2.9110000193119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8.51633694861084</v>
      </c>
      <c r="C20" s="155" t="n">
        <f aca="false">SUM(C23:C62)</f>
        <v>1.82799928914756</v>
      </c>
      <c r="D20" s="156"/>
      <c r="E20" s="157" t="s">
        <v>53</v>
      </c>
      <c r="F20" s="158" t="n">
        <f aca="false">($B20*$B$7+$C20*$C$7)/100</f>
        <v>3.09878344444558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1.61810402023606</v>
      </c>
      <c r="C21" s="166" t="n">
        <f aca="false">C20*C7/100</f>
        <v>1.48067942420952</v>
      </c>
      <c r="D21" s="167" t="s">
        <v>56</v>
      </c>
      <c r="E21" s="168"/>
      <c r="F21" s="169" t="n">
        <f aca="false">B21+C21</f>
        <v>3.09878344444558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RHISPX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16</v>
      </c>
      <c r="B25" s="211" t="n">
        <v>1.09557998180389</v>
      </c>
      <c r="C25" s="212" t="n">
        <v>0.359061002731323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0.498999608755112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PERHYD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0.00189999995753169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RORAMP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LYNSPX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0.0149999996647239</v>
      </c>
      <c r="C29" s="212" t="n">
        <v>0.0149999996647239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0.0149999996647239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0.200000002980232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0.046100000385195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PHAARU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0.0833332985639572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0.069399971794337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SPISPX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1.46703994274139</v>
      </c>
      <c r="C32" s="212" t="n">
        <v>0.49863600730896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0.682632755041122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ULOSPX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4</v>
      </c>
      <c r="C33" s="212" t="n">
        <v>0.100000001490116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0.841000001206994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RANTRI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RHYRIP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TETSPX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0.114166997373104</v>
      </c>
      <c r="C36" s="212" t="n">
        <v>0.228332996368408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0.2066414565593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PHOSPX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STISPX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0.00999999977648258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0.00189999995753169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FONSQU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1.45455002784729</v>
      </c>
      <c r="C39" s="212" t="n">
        <v>0.363635987043381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0.570909654796124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95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GOMSPX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0.00809999981895089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95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LEEORY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0.00999999977648258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0.00999999977648258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LYSVUL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0.00999999977648258</v>
      </c>
      <c r="C42" s="212" t="n">
        <v>0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0.00189999995753169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LYTSAL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0.00999999977648258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0.00999999977648258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PAASPX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0.00999999977648258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0.00999999977648258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PLESPX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101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0.00809999981895089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95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POAPAL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102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0.00809999981895089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RANREP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0.00999999977648258</v>
      </c>
      <c r="C47" s="212" t="n">
        <v>0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0.00189999995753169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RORSYL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104</v>
      </c>
      <c r="B48" s="211" t="n">
        <v>0.00999999977648258</v>
      </c>
      <c r="C48" s="212" t="n">
        <v>0.00999999977648258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0.00999999977648258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SOADUL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105</v>
      </c>
      <c r="B49" s="211" t="n">
        <v>0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0.00809999981895089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STAPAL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106</v>
      </c>
      <c r="B50" s="211" t="n">
        <v>0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0.00809999981895089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Cyperaceae</v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>NoCod</v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 t="s">
        <v>107</v>
      </c>
      <c r="X50" s="224"/>
      <c r="Y50" s="207" t="str">
        <f aca="false">IF(AND(ISNUMBER(F50),OR(A50="",A50="!!!!!!")),"!!!!!!",IF(A50="new.cod","NEWCOD",IF(AND((Z50=""),ISTEXT(A50),A50&lt;&gt;"!!!!!!"),A50,IF(Z50="","",INDEX(,Z50)))))</f>
        <v>NEWCOD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106</v>
      </c>
      <c r="B51" s="211" t="n">
        <v>0.00999999977648258</v>
      </c>
      <c r="C51" s="212" t="n">
        <v>0.00999999977648258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0.00999999977648258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Poaceae</v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>NoCod</v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 t="s">
        <v>108</v>
      </c>
      <c r="X51" s="224"/>
      <c r="Y51" s="207" t="str">
        <f aca="false">IF(AND(ISNUMBER(F51),OR(A51="",A51="!!!!!!")),"!!!!!!",IF(A51="new.cod","NEWCOD",IF(AND((Z51=""),ISTEXT(A51),A51&lt;&gt;"!!!!!!"),A51,IF(Z51="","",INDEX(,Z51)))))</f>
        <v>NEWCOD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3.09878344444558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LANGEAC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3.09878344444558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109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110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111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112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113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114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115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116</v>
      </c>
      <c r="S93" s="6"/>
      <c r="T93" s="207" t="str">
        <f aca="false">INDEX($A$23:$A$82,$T$92)</f>
        <v>RHISPX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