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74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'04027740'!$A$1:$O$82</definedName>
    <definedName function="false" hidden="false" localSheetId="0" name="Excel_BuiltIn__FilterDatabase" vbProcedure="false">'04027740'!$A$23:$J$84</definedName>
    <definedName function="false" hidden="false" localSheetId="0" name="NOM" vbProcedure="false">'04027740'!$H$1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<sst xmlns="http://schemas.openxmlformats.org/spreadsheetml/2006/main" count="108" uniqueCount="104">
  <si>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</si>
  <si>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</si>
  <si>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</si>
  <si>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Benjamin POUJARDIEU, Sébastien BASSOMPIERRE</t>
  </si>
  <si>
    <t xml:space="preserve">conforme AFNOR T90-395 oct. 2003</t>
  </si>
  <si>
    <t xml:space="preserve">l'Allier</t>
  </si>
  <si>
    <t xml:space="preserve">ALLIER à BLASSAC</t>
  </si>
  <si>
    <t xml:space="preserve">04027740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</si>
  <si>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</si>
  <si>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</si>
  <si>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</si>
  <si>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</si>
  <si>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</si>
  <si>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</si>
  <si>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</si>
  <si>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</si>
  <si>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RANTRI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</si>
  <si>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</si>
  <si>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</si>
  <si>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</si>
  <si>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</si>
  <si>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</si>
  <si>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</si>
  <si>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</si>
  <si>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</si>
  <si>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</si>
  <si>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</si>
  <si>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</si>
  <si>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</si>
  <si>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</si>
  <si>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</si>
  <si>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</si>
  <si>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</si>
  <si>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</si>
  <si>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</si>
  <si>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</si>
  <si>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</si>
  <si>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</si>
  <si>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</si>
  <si>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</si>
  <si>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</si>
  <si>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</si>
  <si>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</si>
  <si>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</si>
  <si>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</si>
  <si>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</si>
  <si>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</si>
  <si>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</si>
  <si>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</si>
  <si>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</si>
  <si>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</si>
  <si>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</si>
  <si>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</si>
  <si>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</si>
  <si>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</si>
  <si>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</si>
  <si>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</si>
  <si>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</si>
  <si>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</si>
  <si>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(6,58357170782983 %)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</si>
  <si>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</si>
  <si>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</si>
  <si>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</si>
  <si>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</si>
  <si>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</si>
  <si>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</si>
  <si>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</si>
  <si>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</si>
  <si>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</si>
  <si>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</si>
  <si>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</si>
  <si>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</si>
  <si>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</si>
  <si>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</si>
  <si>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</si>
  <si>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</si>
  <si>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</si>
  <si>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</si>
  <si>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</si>
  <si>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SOADUL</t>
  </si>
  <si>
    <t xml:space="preserve">RORAMP</t>
  </si>
  <si>
    <t xml:space="preserve">MELSPX</t>
  </si>
  <si>
    <t xml:space="preserve">LYCEUR</t>
  </si>
  <si>
    <t xml:space="preserve">HOMSPX</t>
  </si>
  <si>
    <t xml:space="preserve">LYTSAL</t>
  </si>
  <si>
    <t xml:space="preserve">PHAARU</t>
  </si>
  <si>
    <t xml:space="preserve">HILSPX</t>
  </si>
  <si>
    <t xml:space="preserve">AMBRIP</t>
  </si>
  <si>
    <t xml:space="preserve">FONANT</t>
  </si>
  <si>
    <t xml:space="preserve">RHYRIP</t>
  </si>
  <si>
    <t xml:space="preserve">OEDSPX</t>
  </si>
  <si>
    <t xml:space="preserve">AUDSPX</t>
  </si>
  <si>
    <t xml:space="preserve">LEASPX</t>
  </si>
  <si>
    <t xml:space="preserve">PHOSPX</t>
  </si>
  <si>
    <t xml:space="preserve">FONSQU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</si>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</sst>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1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1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1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41492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</v>
      </c>
      <c r="M5" s="52"/>
      <c r="N5" s="53" t="s">
        <v>16</v>
      </c>
      <c r="O5" s="54" t="n">
        <v>12.2307692307692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50</v>
      </c>
      <c r="C7" s="66" t="n">
        <v>50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12</v>
      </c>
      <c r="C9" s="86" t="n">
        <v>0.800000011920929</v>
      </c>
      <c r="D9" s="87"/>
      <c r="E9" s="87"/>
      <c r="F9" s="88" t="n">
        <f aca="false">($B9*$B$7+$C9*$C$7)/100</f>
        <v>6.40000000596046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17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12.8071434050798</v>
      </c>
      <c r="C20" s="165" t="n">
        <f aca="false">SUM(C23:C82)</f>
        <v>0.360000010579824</v>
      </c>
      <c r="D20" s="166"/>
      <c r="E20" s="167" t="s">
        <v>53</v>
      </c>
      <c r="F20" s="168" t="n">
        <f aca="false">($B20*$B$7+$C20*$C$7)/100</f>
        <v>6.58357170782983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6.40357170253992</v>
      </c>
      <c r="C21" s="178" t="n">
        <f aca="false">C20*C7/100</f>
        <v>0.180000005289912</v>
      </c>
      <c r="D21" s="110" t="str">
        <f aca="false">IF(F21=0,"",IF((ABS(F21-F19))&gt;(0.2*F21),CONCATENATE(" rec. par taxa (",F21," %) supérieur à 20 % !"),""))</f>
        <v> rec. par taxa (6,58357170782983 %)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6.58357170782983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0.00499999988824129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SOADUL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0.00499999988824129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RORAMP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MELSPX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0.00499999988824129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LYCEUR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HOMSPX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0.00499999988824129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LYTSAL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0.00499999988824129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PHAARU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0.00499999988824129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HILSPX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0.00499999988824129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AMBRIP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0.00999999977648258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0.00499999988824129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FONANT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0.00999999977648258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0.00499999988824129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RHYRIP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0.0128570999950171</v>
      </c>
      <c r="C34" s="222" t="n">
        <v>0.00999999977648258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0.0114285498857498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OEDSPX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91</v>
      </c>
      <c r="B35" s="221" t="n">
        <v>0.0333333015441895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0.0166666507720947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AUDSPX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0.166666999459267</v>
      </c>
      <c r="C36" s="222" t="n">
        <v>0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0.0833334997296333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LEASPX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93</v>
      </c>
      <c r="B37" s="221" t="n">
        <v>0.204285994172096</v>
      </c>
      <c r="C37" s="222" t="n">
        <v>0.00999999977648258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0.107142996974289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PHOSPX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94</v>
      </c>
      <c r="B38" s="221" t="n">
        <v>0.300000011920929</v>
      </c>
      <c r="C38" s="222" t="n">
        <v>0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0.150000005960464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FONSQU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16</v>
      </c>
      <c r="B39" s="221" t="n">
        <v>12</v>
      </c>
      <c r="C39" s="222" t="n">
        <v>0.300000011920929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6.15000000596046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RANTRI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95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l'Allier</v>
      </c>
      <c r="B84" s="256" t="str">
        <f aca="false">C3</f>
        <v>ALLIER à BLASSAC</v>
      </c>
      <c r="C84" s="257" t="n">
        <f aca="false">A4</f>
        <v>41492</v>
      </c>
      <c r="D84" s="258" t="str">
        <f aca="false">IF(ISERROR(SUM($T$23:$T$82)/SUM($U$23:$U$82)),"",SUM($T$23:$T$82)/SUM($U$23:$U$82))</f>
        <v/>
      </c>
      <c r="E84" s="259" t="n">
        <f aca="false">N13</f>
        <v>17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6.58357170782983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96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97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98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99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100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101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102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103</v>
      </c>
      <c r="R93" s="9"/>
      <c r="S93" s="215" t="str">
        <f aca="false">INDEX($A$23:$A$82,$S$92)</f>
        <v>SOADUL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2024-04-09T21:42:08Z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