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81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'04027810'!$A$1:$O$82</definedName>
    <definedName function="false" hidden="false" localSheetId="0" name="Excel_BuiltIn__FilterDatabase" vbProcedure="false">'04027810'!$A$23:$J$84</definedName>
    <definedName function="false" hidden="false" localSheetId="0" name="NOM" vbProcedure="false">'04027810'!$H$1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<sst xmlns="http://schemas.openxmlformats.org/spreadsheetml/2006/main" count="98" uniqueCount="94">
  <si>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</si>
  <si>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</si>
  <si>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</si>
  <si>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</si>
  <si>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</si>
  <si>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la Senouire</t>
  </si>
  <si>
    <t xml:space="preserve">SENOUIRE à SAINT-PAL-DE-SENOUIRE</t>
  </si>
  <si>
    <t xml:space="preserve">04027810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</si>
  <si>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</si>
  <si>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</si>
  <si>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</si>
  <si>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</si>
  <si>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</si>
  <si>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</si>
  <si>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</si>
  <si>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</si>
  <si>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</si>
  <si>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</si>
  <si>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</si>
  <si>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</si>
  <si>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</si>
  <si>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</si>
  <si>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</si>
  <si>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</si>
  <si>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</si>
  <si>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</si>
  <si>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</si>
  <si>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</si>
  <si>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</si>
  <si>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</si>
  <si>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</si>
  <si>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</si>
  <si>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</si>
  <si>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</si>
  <si>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</si>
  <si>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</si>
  <si>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</si>
  <si>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</si>
  <si>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</si>
  <si>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</si>
  <si>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</si>
  <si>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</si>
  <si>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</si>
  <si>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</si>
  <si>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</si>
  <si>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</si>
  <si>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</si>
  <si>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</si>
  <si>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</si>
  <si>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</si>
  <si>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</si>
  <si>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</si>
  <si>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</si>
  <si>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</si>
  <si>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</si>
  <si>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</si>
  <si>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</si>
  <si>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</si>
  <si>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</si>
  <si>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(2,20600000023841 %)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</si>
  <si>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</si>
  <si>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</si>
  <si>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</si>
  <si>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</si>
  <si>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</si>
  <si>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</si>
  <si>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</si>
  <si>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</si>
  <si>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</si>
  <si>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</si>
  <si>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</si>
  <si>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</si>
  <si>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</si>
  <si>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</si>
  <si>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</si>
  <si>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</si>
  <si>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</si>
  <si>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</si>
  <si>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</si>
  <si>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DERWEB</t>
  </si>
  <si>
    <t xml:space="preserve">Newcod</t>
  </si>
  <si>
    <t xml:space="preserve">Paralemanea sp.</t>
  </si>
  <si>
    <t xml:space="preserve">FONSQU</t>
  </si>
  <si>
    <t xml:space="preserve">BRARIV</t>
  </si>
  <si>
    <t xml:space="preserve">CHIPOL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</si>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</sst>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41808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14.8</v>
      </c>
      <c r="M5" s="52"/>
      <c r="N5" s="53" t="s">
        <v>16</v>
      </c>
      <c r="O5" s="54" t="n">
        <v>15.5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70</v>
      </c>
      <c r="C7" s="66" t="n">
        <v>30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3</v>
      </c>
      <c r="C9" s="86" t="n">
        <v>0.00999999977648258</v>
      </c>
      <c r="D9" s="87"/>
      <c r="E9" s="87"/>
      <c r="F9" s="88" t="n">
        <f aca="false">($B9*$B$7+$C9*$C$7)/100</f>
        <v>2.10299999993294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6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3.13000000081956</v>
      </c>
      <c r="C20" s="165" t="n">
        <f aca="false">SUM(C23:C82)</f>
        <v>0.0499999988824129</v>
      </c>
      <c r="D20" s="166"/>
      <c r="E20" s="167" t="s">
        <v>53</v>
      </c>
      <c r="F20" s="168" t="n">
        <f aca="false">($B20*$B$7+$C20*$C$7)/100</f>
        <v>2.20600000023842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2.19100000057369</v>
      </c>
      <c r="C21" s="178" t="n">
        <f aca="false">C20*C7/100</f>
        <v>0.0149999996647239</v>
      </c>
      <c r="D21" s="110" t="str">
        <f aca="false">IF(F21=0,"",IF((ABS(F21-F19))&gt;(0.2*F21),CONCATENATE(" rec. par taxa (",F21," %) supérieur à 20 % !"),""))</f>
        <v> rec. par taxa (2,20600000023842 %)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2.20600000023842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0.00999999977648258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DERWEB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>No</v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Newcod</v>
      </c>
      <c r="Z24" s="9" t="str">
        <f aca="false">IF(ISERROR(MATCH(A24,,0)),IF(ISERROR(MATCH(A24,,0)),"",(MATCH(A24,,0))),(MATCH(A24,,0)))</f>
        <v/>
      </c>
      <c r="AA24" s="218"/>
      <c r="AB24" s="220" t="s">
        <v>81</v>
      </c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82</v>
      </c>
      <c r="B25" s="221" t="n">
        <v>0.00999999977648258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FONSQU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83</v>
      </c>
      <c r="B26" s="221" t="n">
        <v>0.100000001490116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0.0700000010430813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BRARIV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84</v>
      </c>
      <c r="B27" s="221" t="n">
        <v>1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0.702999999932945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CHIPOL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16</v>
      </c>
      <c r="B28" s="221" t="n">
        <v>2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1.40299999993294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RHYRIP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/>
      <c r="B29" s="221"/>
      <c r="C29" s="222"/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</v>
      </c>
      <c r="G29" s="208" t="str">
        <f aca="false">IF(A29="","",IF(ISERROR(VLOOKUP($A29,,13,0)),IF(ISERROR(VLOOKUP($A29,,12,0)),"    -",VLOOKUP($A29,,12,0)),VLOOKUP($A29,,13,0)))</f>
        <v/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/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/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str">
        <f aca="false">IF(A29="","",1)</f>
        <v/>
      </c>
    </row>
    <row r="30" customFormat="false" ht="12.75" hidden="false" customHeight="false" outlineLevel="0" collapsed="false">
      <c r="A30" s="220"/>
      <c r="B30" s="221"/>
      <c r="C30" s="222"/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</v>
      </c>
      <c r="G30" s="208" t="str">
        <f aca="false">IF(A30="","",IF(ISERROR(VLOOKUP($A30,,13,0)),IF(ISERROR(VLOOKUP($A30,,12,0)),"    -",VLOOKUP($A30,,12,0)),VLOOKUP($A30,,13,0)))</f>
        <v/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/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/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str">
        <f aca="false">IF(A30="","",1)</f>
        <v/>
      </c>
    </row>
    <row r="31" customFormat="false" ht="12.75" hidden="false" customHeight="false" outlineLevel="0" collapsed="false">
      <c r="A31" s="220"/>
      <c r="B31" s="221"/>
      <c r="C31" s="222"/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</v>
      </c>
      <c r="G31" s="208" t="str">
        <f aca="false">IF(A31="","",IF(ISERROR(VLOOKUP($A31,,13,0)),IF(ISERROR(VLOOKUP($A31,,12,0)),"    -",VLOOKUP($A31,,12,0)),VLOOKUP($A31,,13,0)))</f>
        <v/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8" t="str">
        <f aca="false">IF(A32="","",IF(ISERROR(VLOOKUP($A32,,13,0)),IF(ISERROR(VLOOKUP($A32,,12,0)),"    -",VLOOKUP($A32,,12,0)),VLOOKUP($A32,,13,0)))</f>
        <v/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85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Senouire</v>
      </c>
      <c r="B84" s="256" t="str">
        <f aca="false">C3</f>
        <v>SENOUIRE à SAINT-PAL-DE-SENOUIRE</v>
      </c>
      <c r="C84" s="257" t="n">
        <f aca="false">A4</f>
        <v>41808</v>
      </c>
      <c r="D84" s="258" t="str">
        <f aca="false">IF(ISERROR(SUM($T$23:$T$82)/SUM($U$23:$U$82)),"",SUM($T$23:$T$82)/SUM($U$23:$U$82))</f>
        <v/>
      </c>
      <c r="E84" s="259" t="n">
        <f aca="false">N13</f>
        <v>6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2.20600000023842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86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87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88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89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90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91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92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93</v>
      </c>
      <c r="R93" s="9"/>
      <c r="S93" s="215" t="str">
        <f aca="false">INDEX($A$23:$A$82,$S$92)</f>
        <v>DERWEB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4">
    <cfRule type="expression" priority="28" aboveAverage="0" equalAverage="0" bottom="0" percent="0" rank="0" text="" dxfId="26">
      <formula>ISTEXT($E24)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2024-04-16T07:16:31Z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