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309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'04033090'!$A$1:$O$82</definedName>
    <definedName function="false" hidden="false" localSheetId="0" name="Excel_BuiltIn__FilterDatabase" vbProcedure="false">'04033090'!$A$23:$J$84</definedName>
    <definedName function="false" hidden="false" localSheetId="0" name="NOM" vbProcedure="false">'04033090'!$H$1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<sst xmlns="http://schemas.openxmlformats.org/spreadsheetml/2006/main" count="105" uniqueCount="101">
  <si>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</si>
  <si>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</si>
  <si>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</si>
  <si>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</si>
  <si>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</si>
  <si>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le Litroux</t>
  </si>
  <si>
    <t xml:space="preserve">LITROUX à CULHAT</t>
  </si>
  <si>
    <t xml:space="preserve">04033090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</si>
  <si>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</si>
  <si>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</si>
  <si>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</si>
  <si>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</si>
  <si>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</si>
  <si>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</si>
  <si>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</si>
  <si>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</si>
  <si>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</si>
  <si>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</si>
  <si>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</si>
  <si>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</si>
  <si>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</si>
  <si>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</si>
  <si>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</si>
  <si>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</si>
  <si>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</si>
  <si>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</si>
  <si>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</si>
  <si>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</si>
  <si>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</si>
  <si>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</si>
  <si>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</si>
  <si>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</si>
  <si>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</si>
  <si>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</si>
  <si>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</si>
  <si>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</si>
  <si>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</si>
  <si>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</si>
  <si>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</si>
  <si>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</si>
  <si>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</si>
  <si>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</si>
  <si>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</si>
  <si>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</si>
  <si>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</si>
  <si>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</si>
  <si>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</si>
  <si>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</si>
  <si>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</si>
  <si>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</si>
  <si>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</si>
  <si>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</si>
  <si>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</si>
  <si>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</si>
  <si>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</si>
  <si>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</si>
  <si>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</si>
  <si>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</si>
  <si>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</si>
  <si>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(19,4735029539093 %)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</si>
  <si>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</si>
  <si>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</si>
  <si>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</si>
  <si>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</si>
  <si>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</si>
  <si>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</si>
  <si>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</si>
  <si>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</si>
  <si>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</si>
  <si>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</si>
  <si>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</si>
  <si>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</si>
  <si>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</si>
  <si>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</si>
  <si>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</si>
  <si>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</si>
  <si>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</si>
  <si>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</si>
  <si>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</si>
  <si>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FONANT</t>
  </si>
  <si>
    <t xml:space="preserve">CALSPX</t>
  </si>
  <si>
    <t xml:space="preserve">PHAARU</t>
  </si>
  <si>
    <t xml:space="preserve">SCISYL</t>
  </si>
  <si>
    <t xml:space="preserve">POATRI</t>
  </si>
  <si>
    <t xml:space="preserve">POAPRA</t>
  </si>
  <si>
    <t xml:space="preserve">PHOSPX</t>
  </si>
  <si>
    <t xml:space="preserve">AMBRIP</t>
  </si>
  <si>
    <t xml:space="preserve">MICSPX</t>
  </si>
  <si>
    <t xml:space="preserve">CLASPX</t>
  </si>
  <si>
    <t xml:space="preserve">VAUSPX</t>
  </si>
  <si>
    <t xml:space="preserve">Newcod</t>
  </si>
  <si>
    <t xml:space="preserve">Coconeis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</si>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</sst>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8.76190476190476</v>
      </c>
      <c r="M5" s="52"/>
      <c r="N5" s="53" t="s">
        <v>16</v>
      </c>
      <c r="O5" s="54" t="n">
        <v>8.55555555555556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30</v>
      </c>
      <c r="C7" s="66" t="n">
        <v>70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25</v>
      </c>
      <c r="C9" s="86" t="n">
        <v>15</v>
      </c>
      <c r="D9" s="87"/>
      <c r="E9" s="87"/>
      <c r="F9" s="88" t="n">
        <f aca="false">($B9*$B$7+$C9*$C$7)/100</f>
        <v>18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28.1616602279246</v>
      </c>
      <c r="C20" s="165" t="n">
        <f aca="false">SUM(C23:C82)</f>
        <v>15.7500069793314</v>
      </c>
      <c r="D20" s="166"/>
      <c r="E20" s="167" t="s">
        <v>53</v>
      </c>
      <c r="F20" s="168" t="n">
        <f aca="false">($B20*$B$7+$C20*$C$7)/100</f>
        <v>19.4735029539093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8.44849806837738</v>
      </c>
      <c r="C21" s="178" t="n">
        <f aca="false">C20*C7/100</f>
        <v>11.025004885532</v>
      </c>
      <c r="D21" s="110" t="str">
        <f aca="false">IF(F21=0,"",IF((ABS(F21-F19))&gt;(0.2*F21),CONCATENATE(" rec. par taxa (",F21," %) supérieur à 20 % !"),""))</f>
        <v> rec. par taxa (19,4735029539093 %)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19.4735029539093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0.00699999984353781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FONANT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0.00299999993294477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CALSPX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0.00299999993294477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SCISYL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0.00299999993294477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POATRI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0.00299999993294477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POAPRA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0.0916666984558106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0.0671666888520122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0.100000001490116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0.0370000002905726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1.33333003520966</v>
      </c>
      <c r="C31" s="222" t="n">
        <v>0.0399999991059303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0.427999009937048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MICSPX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16</v>
      </c>
      <c r="B32" s="221" t="n">
        <v>2.71595001220703</v>
      </c>
      <c r="C32" s="222" t="n">
        <v>5.41659021377564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4.60639815330505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MELSPX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7.09524011611939</v>
      </c>
      <c r="C33" s="222" t="n">
        <v>3.41428995132446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4.51857500076294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CLASPX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7.09524011611939</v>
      </c>
      <c r="C34" s="222" t="n">
        <v>3.33873009681702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4.46568310260773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VAUSPX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9.76189994812012</v>
      </c>
      <c r="C35" s="222" t="n">
        <v>3.41873002052307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5.32168099880219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>No</v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Newcod</v>
      </c>
      <c r="Z35" s="9" t="str">
        <f aca="false">IF(ISERROR(MATCH(A35,,0)),IF(ISERROR(MATCH(A35,,0)),"",(MATCH(A35,,0))),(MATCH(A35,,0)))</f>
        <v/>
      </c>
      <c r="AA35" s="218"/>
      <c r="AB35" s="220" t="s">
        <v>91</v>
      </c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Litroux</v>
      </c>
      <c r="B84" s="256" t="str">
        <f aca="false">C3</f>
        <v>LITROUX à CULHAT</v>
      </c>
      <c r="C84" s="257" t="n">
        <f aca="false">A4</f>
        <v>41456</v>
      </c>
      <c r="D84" s="258" t="str">
        <f aca="false">IF(ISERROR(SUM($T$23:$T$82)/SUM($U$23:$U$82)),"",SUM($T$23:$T$82)/SUM($U$23:$U$82))</f>
        <v/>
      </c>
      <c r="E84" s="259" t="n">
        <f aca="false">N13</f>
        <v>13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19.4735029539093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97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100</v>
      </c>
      <c r="R93" s="9"/>
      <c r="S93" s="215" t="str">
        <f aca="false">INDEX($A$23:$A$82,$S$92)</f>
        <v>FONANT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5">
    <cfRule type="expression" priority="28" aboveAverage="0" equalAverage="0" bottom="0" percent="0" rank="0" text="" dxfId="26">
      <formula>ISTEXT($E35)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