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6300" sheetId="1" state="visible" r:id="rId3"/>
  </sheets>
  <definedNames>
    <definedName function="false" hidden="false" localSheetId="0" name="_xlnm.Print_Area" vbProcedure="false">'04036300'!$A$1:$Q$82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<sst xmlns="http://schemas.openxmlformats.org/spreadsheetml/2006/main" count="173" uniqueCount="110">
  <si>
    <t xml:space="preserve">Relevés floristiques aquatiques - IBMR</t>
  </si>
  <si>
    <t xml:space="preserve">AQUABIO</t>
  </si>
  <si>
    <t xml:space="preserve">Nicolas CONDUCHE, Rémy MARCEL</t>
  </si>
  <si>
    <t xml:space="preserve">la Dore</t>
  </si>
  <si>
    <t xml:space="preserve">DORE À DORE-L'EGLISE</t>
  </si>
  <si>
    <t xml:space="preserve">04036300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</si>
  <si>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</si>
  <si>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</si>
  <si>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</si>
  <si>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</si>
  <si>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</si>
  <si>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</si>
  <si>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</si>
  <si>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</si>
  <si>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</si>
  <si>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</si>
  <si>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</si>
  <si>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</si>
  <si>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</si>
  <si>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</si>
  <si>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</si>
  <si>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</si>
  <si>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</si>
  <si>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</si>
  <si>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</si>
  <si>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</si>
  <si>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</si>
  <si>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</si>
  <si>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</si>
  <si>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</si>
  <si>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</si>
  <si>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</si>
  <si>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</si>
  <si>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</si>
  <si>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</si>
  <si>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</si>
  <si>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</si>
  <si>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</si>
  <si>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</si>
  <si>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</si>
  <si>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</si>
  <si>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</si>
  <si>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</si>
  <si>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</si>
  <si>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</si>
  <si>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</si>
  <si>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</si>
  <si>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</si>
  <si>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</si>
  <si>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</si>
  <si>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</si>
  <si>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</si>
  <si>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</si>
  <si>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</si>
  <si>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</si>
  <si>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</si>
  <si>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</si>
  <si>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</si>
  <si>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</si>
  <si>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</si>
  <si>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</si>
  <si>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</si>
  <si>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</si>
  <si>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</si>
  <si>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</si>
  <si>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</si>
  <si>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</si>
  <si>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</si>
  <si>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</si>
  <si>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</si>
  <si>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</si>
  <si>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</si>
  <si>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</si>
  <si>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</si>
  <si>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</si>
  <si>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</si>
  <si>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</si>
  <si>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</si>
  <si>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</si>
  <si>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</si>
  <si>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EQUPAL</t>
  </si>
  <si>
    <t xml:space="preserve">cf.</t>
  </si>
  <si>
    <t xml:space="preserve">MELSPX</t>
  </si>
  <si>
    <t xml:space="preserve">ULOSPX</t>
  </si>
  <si>
    <t xml:space="preserve">VERBEC</t>
  </si>
  <si>
    <t xml:space="preserve">HYAFLU</t>
  </si>
  <si>
    <t xml:space="preserve">FISCRA</t>
  </si>
  <si>
    <t xml:space="preserve">RHYRIP</t>
  </si>
  <si>
    <t xml:space="preserve">AUDSPX</t>
  </si>
  <si>
    <t xml:space="preserve">PHOSPX</t>
  </si>
  <si>
    <t xml:space="preserve">GLYFLU</t>
  </si>
  <si>
    <t xml:space="preserve">BRARIV</t>
  </si>
  <si>
    <t xml:space="preserve">CHIPOL</t>
  </si>
  <si>
    <t xml:space="preserve">LEASPX</t>
  </si>
  <si>
    <t xml:space="preserve">DERWEB</t>
  </si>
  <si>
    <t xml:space="preserve">SCAUND</t>
  </si>
  <si>
    <t xml:space="preserve">RACACI</t>
  </si>
  <si>
    <t xml:space="preserve">BRYPAS</t>
  </si>
  <si>
    <t xml:space="preserve">CAMSPX</t>
  </si>
  <si>
    <t xml:space="preserve">PELSPX</t>
  </si>
  <si>
    <t xml:space="preserve">NEWCOD</t>
  </si>
  <si>
    <t xml:space="preserve">Poaceae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</si>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</sst>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42542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14.1086956521739</v>
      </c>
      <c r="N5" s="48"/>
      <c r="O5" s="49" t="s">
        <v>15</v>
      </c>
      <c r="P5" s="50" t="n">
        <v>13.6486486486487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68</v>
      </c>
      <c r="C7" s="66" t="n">
        <v>32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6.09999990463257</v>
      </c>
      <c r="C9" s="66" t="n">
        <v>0.699999988079071</v>
      </c>
      <c r="D9" s="82"/>
      <c r="E9" s="82"/>
      <c r="F9" s="83" t="n">
        <f aca="false">($B9*$B$7+$C9*$C$7)/100</f>
        <v>4.37199993133545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6.33999984152615</v>
      </c>
      <c r="C20" s="155" t="n">
        <f aca="false">SUM(C23:C82)</f>
        <v>0.829999985173345</v>
      </c>
      <c r="D20" s="156"/>
      <c r="E20" s="157" t="s">
        <v>53</v>
      </c>
      <c r="F20" s="158" t="n">
        <f aca="false">($B20*$B$7+$C20*$C$7)/100</f>
        <v>4.57679988749325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4.31119989223778</v>
      </c>
      <c r="C21" s="166" t="n">
        <f aca="false">C20*C7/100</f>
        <v>0.26559999525547</v>
      </c>
      <c r="D21" s="167" t="s">
        <v>56</v>
      </c>
      <c r="E21" s="168"/>
      <c r="F21" s="169" t="n">
        <f aca="false">B21+C21</f>
        <v>4.57679988749325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0.00679999984800816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0.00679999984800816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81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EQUPAL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82</v>
      </c>
      <c r="B25" s="211" t="n">
        <v>0.0199999995529652</v>
      </c>
      <c r="C25" s="212" t="n">
        <v>0.0199999995529652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0.0199999995529652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83</v>
      </c>
      <c r="B26" s="211" t="n">
        <v>0.0299999993294477</v>
      </c>
      <c r="C26" s="212" t="n">
        <v>0.0199999995529652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0.0267999994009733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ULOSPX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84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0.00679999984800816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VERBEC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85</v>
      </c>
      <c r="B28" s="211" t="n">
        <v>0.0199999995529652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0.0135999996960163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HYAFLU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86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0.00679999984800816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FISCRA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87</v>
      </c>
      <c r="B30" s="211" t="n">
        <v>4.00374984741211</v>
      </c>
      <c r="C30" s="212" t="n">
        <v>0.699999988079071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2.94654989242554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RHYRIP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88</v>
      </c>
      <c r="B31" s="211" t="n">
        <v>0.109999999403954</v>
      </c>
      <c r="C31" s="212" t="n">
        <v>0.0199999995529652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0.0811999994516373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AUDSPX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89</v>
      </c>
      <c r="B32" s="211" t="n">
        <v>0.209999993443489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0.145999995470047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PHOSPX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90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0.00679999984800816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GLYFLU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91</v>
      </c>
      <c r="B34" s="211" t="n">
        <v>0.306250005960464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0.21145000398159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BRARIV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92</v>
      </c>
      <c r="B35" s="211" t="n">
        <v>0.00999999977648258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CHIPOL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93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LEASPX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94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0.00679999984800816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DERWEB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15</v>
      </c>
      <c r="B38" s="211" t="n">
        <v>1.5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1.02319999992847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FONSQU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95</v>
      </c>
      <c r="B39" s="211" t="n">
        <v>0.00999999977648258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0.00999999977648258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SCAUND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0.00999999977648258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0.00679999984800816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RACACI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0.00999999977648258</v>
      </c>
      <c r="C41" s="212" t="n">
        <v>0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0.00679999984800816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81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BRYPAS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0.00999999977648258</v>
      </c>
      <c r="C42" s="212" t="n">
        <v>0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0.00679999984800816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CAMSPX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99</v>
      </c>
      <c r="B43" s="211" t="n">
        <v>0.00999999977648258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0.00999999977648258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PELSPX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100</v>
      </c>
      <c r="B44" s="211" t="n">
        <v>0.00999999977648258</v>
      </c>
      <c r="C44" s="212" t="n">
        <v>0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0.00679999984800816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Poaceae</v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>NoCod</v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 t="s">
        <v>101</v>
      </c>
      <c r="X44" s="224"/>
      <c r="Y44" s="207" t="str">
        <f aca="false">IF(AND(ISNUMBER(F44),OR(A44="",A44="!!!!!!")),"!!!!!!",IF(A44="new.cod","NEWCOD",IF(AND((Z44=""),ISTEXT(A44),A44&lt;&gt;"!!!!!!"),A44,IF(Z44="","",INDEX(,Z44)))))</f>
        <v>NEWCOD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4.57679988749325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Dore</v>
      </c>
      <c r="B84" s="175" t="str">
        <f aca="false">C3</f>
        <v>DORE À DORE-L'EGLISE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4.57679988749325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106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109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2024-04-24T21:33:56Z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