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800" sheetId="1" state="visible" r:id="rId3"/>
  </sheets>
  <definedNames>
    <definedName function="false" hidden="false" localSheetId="0" name="_xlnm.Print_Area" vbProcedure="false">'04037800'!$A$1:$Q$82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<sst xmlns="http://schemas.openxmlformats.org/spreadsheetml/2006/main" count="182" uniqueCount="117">
  <si>
    <t xml:space="preserve">Relevés floristiques aquatiques - IBMR</t>
  </si>
  <si>
    <t xml:space="preserve">AQUABIO</t>
  </si>
  <si>
    <t xml:space="preserve">Nicolas CONDUCHE, Rémy MARCEL</t>
  </si>
  <si>
    <t xml:space="preserve">le Gérize</t>
  </si>
  <si>
    <t xml:space="preserve">RAU DE GERIZE À BRUGERON (LE)</t>
  </si>
  <si>
    <t xml:space="preserve">04037800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</si>
  <si>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</si>
  <si>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</si>
  <si>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</si>
  <si>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</si>
  <si>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</si>
  <si>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</si>
  <si>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</si>
  <si>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</si>
  <si>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</si>
  <si>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</si>
  <si>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</si>
  <si>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rapide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</si>
  <si>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</si>
  <si>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</si>
  <si>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</si>
  <si>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</si>
  <si>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</si>
  <si>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</si>
  <si>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</si>
  <si>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</si>
  <si>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</si>
  <si>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</si>
  <si>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</si>
  <si>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</si>
  <si>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</si>
  <si>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</si>
  <si>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</si>
  <si>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</si>
  <si>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</si>
  <si>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</si>
  <si>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</si>
  <si>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</si>
  <si>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</si>
  <si>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</si>
  <si>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</si>
  <si>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</si>
  <si>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</si>
  <si>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</si>
  <si>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</si>
  <si>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</si>
  <si>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</si>
  <si>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</si>
  <si>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</si>
  <si>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</si>
  <si>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</si>
  <si>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</si>
  <si>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</si>
  <si>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</si>
  <si>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</si>
  <si>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</si>
  <si>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</si>
  <si>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</si>
  <si>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</si>
  <si>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</si>
  <si>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</si>
  <si>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</si>
  <si>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</si>
  <si>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</si>
  <si>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</si>
  <si>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</si>
  <si>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</si>
  <si>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</si>
  <si>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</si>
  <si>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</si>
  <si>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</si>
  <si>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</si>
  <si>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</si>
  <si>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</si>
  <si>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</si>
  <si>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</si>
  <si>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</si>
  <si>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AGRSTO</t>
  </si>
  <si>
    <t xml:space="preserve"> -</t>
  </si>
  <si>
    <t xml:space="preserve">LYNSPX</t>
  </si>
  <si>
    <t xml:space="preserve">HYAFLU</t>
  </si>
  <si>
    <t xml:space="preserve">FISCRA</t>
  </si>
  <si>
    <t xml:space="preserve">RHYRIP</t>
  </si>
  <si>
    <t xml:space="preserve">AUDSPX</t>
  </si>
  <si>
    <t xml:space="preserve">PHOSPX</t>
  </si>
  <si>
    <t xml:space="preserve">GLYFLU</t>
  </si>
  <si>
    <t xml:space="preserve">BRARIV</t>
  </si>
  <si>
    <t xml:space="preserve">RICCHA</t>
  </si>
  <si>
    <t xml:space="preserve">THAALO</t>
  </si>
  <si>
    <t xml:space="preserve">DERWEB</t>
  </si>
  <si>
    <t xml:space="preserve">FONSQU</t>
  </si>
  <si>
    <t xml:space="preserve">RACACI</t>
  </si>
  <si>
    <t xml:space="preserve">ATRUND</t>
  </si>
  <si>
    <t xml:space="preserve">BRYPSE</t>
  </si>
  <si>
    <t xml:space="preserve">CHHHIS</t>
  </si>
  <si>
    <t xml:space="preserve">EURSPX</t>
  </si>
  <si>
    <t xml:space="preserve">HOLLAN</t>
  </si>
  <si>
    <t xml:space="preserve">cf.</t>
  </si>
  <si>
    <t xml:space="preserve">JUNEFF</t>
  </si>
  <si>
    <t xml:space="preserve">LEJLAM</t>
  </si>
  <si>
    <t xml:space="preserve">LEMSPX</t>
  </si>
  <si>
    <t xml:space="preserve">MNIHOR</t>
  </si>
  <si>
    <t xml:space="preserve">PELEND</t>
  </si>
  <si>
    <t xml:space="preserve">PELSPX</t>
  </si>
  <si>
    <t xml:space="preserve">PLGSPX</t>
  </si>
  <si>
    <t xml:space="preserve">RANACO</t>
  </si>
  <si>
    <t xml:space="preserve">NEWCOD</t>
  </si>
  <si>
    <t xml:space="preserve">Carex laevigata</t>
  </si>
  <si>
    <t xml:space="preserve">Cyperaceae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</si>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</sst>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14.8269230769231</v>
      </c>
      <c r="N5" s="48"/>
      <c r="O5" s="49" t="s">
        <v>15</v>
      </c>
      <c r="P5" s="50" t="n">
        <v>14.3720930232558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55</v>
      </c>
      <c r="C7" s="66" t="n">
        <v>45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15.3999996185303</v>
      </c>
      <c r="C9" s="66" t="n">
        <v>9.89999961853027</v>
      </c>
      <c r="D9" s="82"/>
      <c r="E9" s="82"/>
      <c r="F9" s="83" t="n">
        <f aca="false">($B9*$B$7+$C9*$C$7)/100</f>
        <v>12.9249996185303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30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15.54500001017</v>
      </c>
      <c r="C20" s="155" t="n">
        <f aca="false">SUM(C23:C82)</f>
        <v>10.1000000052154</v>
      </c>
      <c r="D20" s="156"/>
      <c r="E20" s="157" t="s">
        <v>52</v>
      </c>
      <c r="F20" s="158" t="n">
        <f aca="false">($B20*$B$7+$C20*$C$7)/100</f>
        <v>13.0947500079405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8.54975000559352</v>
      </c>
      <c r="C21" s="166" t="n">
        <f aca="false">C20*C7/100</f>
        <v>4.54500000234693</v>
      </c>
      <c r="D21" s="167" t="s">
        <v>55</v>
      </c>
      <c r="E21" s="168"/>
      <c r="F21" s="169" t="n">
        <f aca="false">B21+C21</f>
        <v>13.0947500079405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0.00449999989941716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AGRSTO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0.0549999997019768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0.030249999742955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LYNSPX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0.00549999987706542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HYAFLU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0.00549999987706542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FISCRA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6</v>
      </c>
      <c r="C27" s="212" t="n">
        <v>2.5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4.425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0.0149999996647239</v>
      </c>
      <c r="C29" s="212" t="n">
        <v>0.0649999976158142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0.0374999987427145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0.00449999989941716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GLYFLU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3</v>
      </c>
      <c r="C31" s="212" t="n">
        <v>2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2.55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BRARIV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0.800000011920929</v>
      </c>
      <c r="C32" s="212" t="n">
        <v>0.800000011920929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0.800000011920929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RICCHA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0.00549999987706542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THAALO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DERWEB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1.5</v>
      </c>
      <c r="C35" s="212" t="n">
        <v>1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1.275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FONSQU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15</v>
      </c>
      <c r="B36" s="211" t="n">
        <v>4</v>
      </c>
      <c r="C36" s="212" t="n">
        <v>3.5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3.775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SCAUND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RACACI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0.00449999989941716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ATRUND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BRYPSE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0.00449999989941716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CHHHIS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0.0500000007450581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0.0320000003091991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EURSPX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0.00549999987706542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97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HOLLAN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0.00449999989941716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JUNEFF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0.00999999977648258</v>
      </c>
      <c r="C44" s="212" t="n">
        <v>0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0.00549999987706542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97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LEJLAM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100</v>
      </c>
      <c r="B45" s="211" t="n">
        <v>0.00999999977648258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0.00999999977648258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LEMSPX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101</v>
      </c>
      <c r="B46" s="211" t="n">
        <v>0.00999999977648258</v>
      </c>
      <c r="C46" s="212" t="n">
        <v>0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0.00549999987706542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MNIHOR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102</v>
      </c>
      <c r="B47" s="211" t="n">
        <v>0</v>
      </c>
      <c r="C47" s="212" t="n">
        <v>0.0199999995529652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0.00899999979883432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PELEND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103</v>
      </c>
      <c r="B48" s="211" t="n">
        <v>0.00999999977648258</v>
      </c>
      <c r="C48" s="212" t="n">
        <v>0.00999999977648258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0.00999999977648258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PELSPX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104</v>
      </c>
      <c r="B49" s="211" t="n">
        <v>0.0500000007450581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0.0320000003091991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PLGSPX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105</v>
      </c>
      <c r="B50" s="211" t="n">
        <v>0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0.00449999989941716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RANACO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106</v>
      </c>
      <c r="B51" s="211" t="n">
        <v>0</v>
      </c>
      <c r="C51" s="212" t="n">
        <v>0.00999999977648258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0.00449999989941716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Carex laevigata</v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>NoCod</v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 t="s">
        <v>107</v>
      </c>
      <c r="X51" s="224"/>
      <c r="Y51" s="207" t="str">
        <f aca="false">IF(AND(ISNUMBER(F51),OR(A51="",A51="!!!!!!")),"!!!!!!",IF(A51="new.cod","NEWCOD",IF(AND((Z51=""),ISTEXT(A51),A51&lt;&gt;"!!!!!!"),A51,IF(Z51="","",INDEX(,Z51)))))</f>
        <v>NEWCOD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106</v>
      </c>
      <c r="B52" s="211" t="n">
        <v>0</v>
      </c>
      <c r="C52" s="212" t="n">
        <v>0.00999999977648258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0.00449999989941716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Cyperaceae</v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>NoCod</v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 t="s">
        <v>108</v>
      </c>
      <c r="X52" s="224"/>
      <c r="Y52" s="207" t="str">
        <f aca="false">IF(AND(ISNUMBER(F52),OR(A52="",A52="!!!!!!")),"!!!!!!",IF(A52="new.cod","NEWCOD",IF(AND((Z52=""),ISTEXT(A52),A52&lt;&gt;"!!!!!!"),A52,IF(Z52="","",INDEX(,Z52)))))</f>
        <v>NEWCOD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13.0947500079405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Gérize</v>
      </c>
      <c r="B84" s="175" t="str">
        <f aca="false">C3</f>
        <v>RAU DE GERIZE À BRUGERON (LE)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13.0947500079405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116</v>
      </c>
      <c r="S93" s="6"/>
      <c r="T93" s="207" t="str">
        <f aca="false">INDEX($A$23:$A$82,$T$92)</f>
        <v>AGRSTO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