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8800" sheetId="1" state="visible" r:id="rId3"/>
  </sheets>
  <definedNames>
    <definedName function="false" hidden="false" localSheetId="0" name="_xlnm.Print_Area" vbProcedure="false">'04038800'!$A$1:$O$82</definedName>
    <definedName function="false" hidden="false" localSheetId="0" name="Cf." vbProcedure="false"/>
    <definedName function="false" hidden="false" localSheetId="0" name="NOM" vbProcedure="false">'04038800'!$H$1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<sst xmlns="http://schemas.openxmlformats.org/spreadsheetml/2006/main" count="109" uniqueCount="105">
  <si>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</si>
  <si>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</si>
  <si>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</si>
  <si>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</si>
  <si>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</si>
  <si>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LA DUROLLE</t>
  </si>
  <si>
    <t xml:space="preserve">DUROLLE à THIERS</t>
  </si>
  <si>
    <t xml:space="preserve">04038800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</si>
  <si>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</si>
  <si>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</si>
  <si>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</si>
  <si>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</si>
  <si>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</si>
  <si>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</si>
  <si>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</si>
  <si>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</si>
  <si>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</si>
  <si>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</si>
  <si>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</si>
  <si>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</si>
  <si>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</si>
  <si>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</si>
  <si>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</si>
  <si>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</si>
  <si>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</si>
  <si>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</si>
  <si>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</si>
  <si>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</si>
  <si>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</si>
  <si>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</si>
  <si>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</si>
  <si>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</si>
  <si>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</si>
  <si>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</si>
  <si>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</si>
  <si>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</si>
  <si>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</si>
  <si>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</si>
  <si>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</si>
  <si>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</si>
  <si>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</si>
  <si>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</si>
  <si>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</si>
  <si>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</si>
  <si>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</si>
  <si>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</si>
  <si>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</si>
  <si>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</si>
  <si>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</si>
  <si>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</si>
  <si>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</si>
  <si>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</si>
  <si>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</si>
  <si>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</si>
  <si>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</si>
  <si>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</si>
  <si>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</si>
  <si>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</si>
  <si>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(1,33931861370802 %)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</si>
  <si>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</si>
  <si>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</si>
  <si>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</si>
  <si>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</si>
  <si>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</si>
  <si>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</si>
  <si>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</si>
  <si>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</si>
  <si>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</si>
  <si>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</si>
  <si>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</si>
  <si>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</si>
  <si>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</si>
  <si>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</si>
  <si>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</si>
  <si>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</si>
  <si>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</si>
  <si>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</si>
  <si>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</si>
  <si>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TETSPX</t>
  </si>
  <si>
    <t xml:space="preserve">AMBFLU</t>
  </si>
  <si>
    <t xml:space="preserve">AUDSPX</t>
  </si>
  <si>
    <t xml:space="preserve">MELSPX</t>
  </si>
  <si>
    <t xml:space="preserve">PHAARU</t>
  </si>
  <si>
    <t xml:space="preserve">POASPX</t>
  </si>
  <si>
    <t xml:space="preserve">CHIPOL</t>
  </si>
  <si>
    <t xml:space="preserve">VAUSPX</t>
  </si>
  <si>
    <t xml:space="preserve">MICSPX</t>
  </si>
  <si>
    <t xml:space="preserve">HYGDUR</t>
  </si>
  <si>
    <t xml:space="preserve">Cf.</t>
  </si>
  <si>
    <t xml:space="preserve">GLEHED</t>
  </si>
  <si>
    <t xml:space="preserve">LEASPX</t>
  </si>
  <si>
    <t xml:space="preserve">CLASPX</t>
  </si>
  <si>
    <t xml:space="preserve">FONSQU</t>
  </si>
  <si>
    <t xml:space="preserve">OEDSPX</t>
  </si>
  <si>
    <t xml:space="preserve">AMBRIP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</si>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</sst>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11.1935483870968</v>
      </c>
      <c r="M5" s="52"/>
      <c r="N5" s="53"/>
      <c r="O5" s="54" t="n">
        <v>11.1379310344828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8</v>
      </c>
      <c r="C9" s="85" t="n">
        <v>0.5</v>
      </c>
      <c r="D9" s="86"/>
      <c r="E9" s="86"/>
      <c r="F9" s="87" t="n">
        <f aca="false">($B9*$B$7+$C9*$C$7)/100</f>
        <v>3.5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17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3.07886495627463</v>
      </c>
      <c r="C20" s="164" t="n">
        <f aca="false">SUM(C23:C82)</f>
        <v>0.179621051996946</v>
      </c>
      <c r="D20" s="165"/>
      <c r="E20" s="166" t="s">
        <v>52</v>
      </c>
      <c r="F20" s="167" t="n">
        <f aca="false">($B20*$B$7+$C20*$C$7)/100</f>
        <v>1.33931861370802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1.23154598250985</v>
      </c>
      <c r="C21" s="177" t="n">
        <f aca="false">C20*C7/100</f>
        <v>0.107772631198168</v>
      </c>
      <c r="D21" s="109" t="str">
        <f aca="false">IF(F21=0,"",IF((ABS(F21-F19))&gt;(0.2*F21),CONCATENATE(" rec. par taxa (",F21," %) supérieur à 20 % !"),""))</f>
        <v> rec. par taxa (1,33931861370802 %)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1.33931861370802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0.00599999986588955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TETSPX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0.00599999986588955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0.00399999991059303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AUDSPX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MELSPX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0.00399999991059303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1</v>
      </c>
      <c r="W27" s="217"/>
      <c r="Y27" s="215" t="str">
        <f aca="false">IF(A27="new.cod","NEWCOD",IF(AND((Z27=""),ISTEXT(A27)),A27,IF(Z27="","",INDEX(,Z27))))</f>
        <v>PHAARU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0.00399999991059303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POASPX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0.00399999991059303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CHIPOL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VAUSPX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MICSPX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 t="s">
        <v>88</v>
      </c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3</v>
      </c>
      <c r="W32" s="217"/>
      <c r="Y32" s="215" t="str">
        <f aca="false">IF(A32="new.cod","NEWCOD",IF(AND((Z32=""),ISTEXT(A32)),A32,IF(Z32="","",INDEX(,Z32))))</f>
        <v>HYGDUR</v>
      </c>
      <c r="Z32" s="9" t="str">
        <f aca="false">IF(ISERROR(MATCH(A32,,0)),IF(ISERROR(MATCH(A32,,0)),"",(MATCH(A32,,0))),(MATCH(A32,,0)))</f>
        <v/>
      </c>
      <c r="AA32" s="218" t="s">
        <v>88</v>
      </c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0.00399999991059303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GLEHED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0.0513577312231064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0.0205430924892426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LEASPX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0.164305403828621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0.0717221613973379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1</v>
      </c>
      <c r="W35" s="217"/>
      <c r="Y35" s="215" t="str">
        <f aca="false">IF(A35="new.cod","NEWCOD",IF(AND((Z35=""),ISTEXT(A35)),A35,IF(Z35="","",INDEX(,Z35))))</f>
        <v>CLASPX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0.20008260011673</v>
      </c>
      <c r="C36" s="222" t="n">
        <v>0.0105684213340282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0.0863740928471088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3</v>
      </c>
      <c r="W36" s="217"/>
      <c r="Y36" s="215" t="str">
        <f aca="false">IF(A36="new.cod","NEWCOD",IF(AND((Z36=""),ISTEXT(A36)),A36,IF(Z36="","",INDEX(,Z36))))</f>
        <v>FONSQU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0.414028406143189</v>
      </c>
      <c r="C37" s="222" t="n">
        <v>0.00999999977648258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0.171611362323165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4</v>
      </c>
      <c r="W37" s="217"/>
      <c r="Y37" s="215" t="str">
        <f aca="false">IF(A37="new.cod","NEWCOD",IF(AND((Z37=""),ISTEXT(A37)),A37,IF(Z37="","",INDEX(,Z37))))</f>
        <v>OEDSPX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0.638429820537567</v>
      </c>
      <c r="C38" s="222" t="n">
        <v>0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0.255371928215027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4</v>
      </c>
      <c r="W38" s="217"/>
      <c r="Y38" s="215" t="str">
        <f aca="false">IF(A38="new.cod","NEWCOD",IF(AND((Z38=""),ISTEXT(A38)),A38,IF(Z38="","",INDEX(,Z38))))</f>
        <v>AMBRIP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1.52066099643707</v>
      </c>
      <c r="C39" s="222" t="n">
        <v>0.0890526324510574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0.661695978045464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2</v>
      </c>
      <c r="W39" s="217"/>
      <c r="Y39" s="215" t="str">
        <f aca="false">IF(A39="new.cod","NEWCOD",IF(AND((Z39=""),ISTEXT(A39)),A39,IF(Z39="","",INDEX(,Z39))))</f>
        <v>RHYRIP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96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DUROLLE</v>
      </c>
      <c r="B84" s="253" t="str">
        <f aca="false">C3</f>
        <v>DUROLLE à THIERS</v>
      </c>
      <c r="C84" s="254" t="n">
        <f aca="false">A4</f>
        <v>41107</v>
      </c>
      <c r="D84" s="255" t="str">
        <f aca="false">IF(ISERROR(SUM($T$23:$T$82)/SUM($U$23:$U$82)),"",SUM($T$23:$T$82)/SUM($U$23:$U$82))</f>
        <v/>
      </c>
      <c r="E84" s="256" t="n">
        <f aca="false">N13</f>
        <v>17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1.33931861370802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97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TETSPX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