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9200" sheetId="1" state="visible" r:id="rId3"/>
  </sheets>
  <definedNames>
    <definedName function="false" hidden="false" localSheetId="0" name="_xlnm.Print_Area" vbProcedure="false">'04039200'!$A$1:$O$82</definedName>
    <definedName function="false" hidden="false" localSheetId="0" name="Cf." vbProcedure="false"/>
    <definedName function="false" hidden="false" localSheetId="0" name="NOM" vbProcedure="false">'04039200'!$H$1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<sst xmlns="http://schemas.openxmlformats.org/spreadsheetml/2006/main" count="105" uniqueCount="99">
  <si>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</si>
  <si>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</si>
  <si>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</si>
  <si>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Laetitia BLANCHARD, Leslie FOUCRIER</t>
  </si>
  <si>
    <t xml:space="preserve">conforme AFNOR T90-395 oct. 2003</t>
  </si>
  <si>
    <t xml:space="preserve">ruisseau le buron</t>
  </si>
  <si>
    <t xml:space="preserve">BURON à SAINT-PRIEST-BRAMEFANT</t>
  </si>
  <si>
    <t xml:space="preserve">04039200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</si>
  <si>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</si>
  <si>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</si>
  <si>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</si>
  <si>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</si>
  <si>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</si>
  <si>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</si>
  <si>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</si>
  <si>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</si>
  <si>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</si>
  <si>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</si>
  <si>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</si>
  <si>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</si>
  <si>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fort</t>
  </si>
  <si>
    <t xml:space="preserve">(très élevé)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</si>
  <si>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</si>
  <si>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</si>
  <si>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</si>
  <si>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</si>
  <si>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</si>
  <si>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</si>
  <si>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</si>
  <si>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</si>
  <si>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</si>
  <si>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</si>
  <si>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</si>
  <si>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</si>
  <si>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</si>
  <si>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</si>
  <si>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</si>
  <si>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</si>
  <si>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</si>
  <si>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</si>
  <si>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</si>
  <si>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</si>
  <si>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</si>
  <si>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</si>
  <si>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</si>
  <si>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</si>
  <si>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</si>
  <si>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</si>
  <si>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</si>
  <si>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</si>
  <si>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</si>
  <si>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</si>
  <si>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</si>
  <si>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</si>
  <si>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</si>
  <si>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</si>
  <si>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</si>
  <si>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</si>
  <si>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(0,447500007972121 %)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</si>
  <si>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</si>
  <si>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</si>
  <si>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</si>
  <si>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</si>
  <si>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</si>
  <si>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</si>
  <si>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</si>
  <si>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</si>
  <si>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</si>
  <si>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</si>
  <si>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</si>
  <si>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</si>
  <si>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</si>
  <si>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</si>
  <si>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</si>
  <si>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</si>
  <si>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</si>
  <si>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</si>
  <si>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</si>
  <si>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AMBFLU</t>
  </si>
  <si>
    <t xml:space="preserve">MELSPX</t>
  </si>
  <si>
    <t xml:space="preserve">PHAARU</t>
  </si>
  <si>
    <t xml:space="preserve">LYSNUM</t>
  </si>
  <si>
    <t xml:space="preserve">Cf.</t>
  </si>
  <si>
    <t xml:space="preserve">GLEHED</t>
  </si>
  <si>
    <t xml:space="preserve">SOADUL</t>
  </si>
  <si>
    <t xml:space="preserve">EURSPX</t>
  </si>
  <si>
    <t xml:space="preserve">VERBEC</t>
  </si>
  <si>
    <t xml:space="preserve">AGRSTO</t>
  </si>
  <si>
    <t xml:space="preserve">CLASPX</t>
  </si>
  <si>
    <t xml:space="preserve">VAUSPX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</si>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</sst>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41106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8.44444444444444</v>
      </c>
      <c r="M5" s="52"/>
      <c r="N5" s="53"/>
      <c r="O5" s="54" t="n">
        <v>7.71428571428571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</v>
      </c>
      <c r="C7" s="66" t="n">
        <v>90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1</v>
      </c>
      <c r="C9" s="85" t="n">
        <v>0.5</v>
      </c>
      <c r="D9" s="86"/>
      <c r="E9" s="86"/>
      <c r="F9" s="87" t="n">
        <f aca="false">($B9*$B$7+$C9*$C$7)/100</f>
        <v>0.55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11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0.920000117272139</v>
      </c>
      <c r="C20" s="164" t="n">
        <f aca="false">SUM(C23:C82)</f>
        <v>0.394999995827675</v>
      </c>
      <c r="D20" s="165"/>
      <c r="E20" s="166" t="s">
        <v>52</v>
      </c>
      <c r="F20" s="167" t="n">
        <f aca="false">($B20*$B$7+$C20*$C$7)/100</f>
        <v>0.447500007972121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0.0920000117272139</v>
      </c>
      <c r="C21" s="177" t="n">
        <f aca="false">C20*C7/100</f>
        <v>0.355499996244907</v>
      </c>
      <c r="D21" s="109" t="str">
        <f aca="false">IF(F21=0,"",IF((ABS(F21-F19))&gt;(0.2*F21),CONCATENATE(" rec. par taxa (",F21," %) supérieur à 20 % !"),""))</f>
        <v> rec. par taxa (0,447500007972121 %)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0.447500007972121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0.00899999979883432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2</v>
      </c>
      <c r="W23" s="217"/>
      <c r="X23" s="217"/>
      <c r="Y23" s="215" t="str">
        <f aca="false">IF(A23="new.cod","NEWCOD",IF(AND((Z23=""),ISTEXT(A23)),A23,IF(Z23="","",INDEX(,Z23))))</f>
        <v>AMBFLU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0.00899999979883432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1</v>
      </c>
      <c r="W24" s="230"/>
      <c r="Y24" s="215" t="str">
        <f aca="false">IF(A24="new.cod","NEWCOD",IF(AND((Z24=""),ISTEXT(A24)),A24,IF(Z24="","",INDEX(,Z24))))</f>
        <v>MELSPX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0.00899999979883432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1</v>
      </c>
      <c r="W25" s="217"/>
      <c r="Y25" s="215" t="str">
        <f aca="false">IF(A25="new.cod","NEWCOD",IF(AND((Z25=""),ISTEXT(A25)),A25,IF(Z25="","",INDEX(,Z25))))</f>
        <v>PHAARU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0.00899999979883432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 t="s">
        <v>82</v>
      </c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LYSNUM</v>
      </c>
      <c r="Z26" s="9" t="str">
        <f aca="false">IF(ISERROR(MATCH(A26,,0)),IF(ISERROR(MATCH(A26,,0)),"",(MATCH(A26,,0))),(MATCH(A26,,0)))</f>
        <v/>
      </c>
      <c r="AA26" s="218" t="s">
        <v>82</v>
      </c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0.00899999979883432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0</v>
      </c>
      <c r="W27" s="217"/>
      <c r="Y27" s="215" t="str">
        <f aca="false">IF(A27="new.cod","NEWCOD",IF(AND((Z27=""),ISTEXT(A27)),A27,IF(Z27="","",INDEX(,Z27))))</f>
        <v>GLEHED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</v>
      </c>
      <c r="C28" s="222" t="n">
        <v>0.00999999977648258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0.00899999979883432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SOADUL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0.000999999977648258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>EURSPX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1</v>
      </c>
      <c r="W30" s="217"/>
      <c r="Y30" s="215" t="str">
        <f aca="false">IF(A30="new.cod","NEWCOD",IF(AND((Z30=""),ISTEXT(A30)),A30,IF(Z30="","",INDEX(,Z30))))</f>
        <v>VERBEC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0.100000001490116</v>
      </c>
      <c r="C31" s="222" t="n">
        <v>0.00999999977648258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0.0189999999478459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 t="s">
        <v>82</v>
      </c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1</v>
      </c>
      <c r="W31" s="217"/>
      <c r="Y31" s="215" t="str">
        <f aca="false">IF(A31="new.cod","NEWCOD",IF(AND((Z31=""),ISTEXT(A31)),A31,IF(Z31="","",INDEX(,Z31))))</f>
        <v>AGRSTO</v>
      </c>
      <c r="Z31" s="9" t="str">
        <f aca="false">IF(ISERROR(MATCH(A31,,0)),IF(ISERROR(MATCH(A31,,0)),"",(MATCH(A31,,0))),(MATCH(A31,,0)))</f>
        <v/>
      </c>
      <c r="AA31" s="218" t="s">
        <v>82</v>
      </c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0.171428605914116</v>
      </c>
      <c r="C32" s="222" t="n">
        <v>0.00999999977648258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0.0261428603902459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1</v>
      </c>
      <c r="W32" s="217"/>
      <c r="Y32" s="215" t="str">
        <f aca="false">IF(A32="new.cod","NEWCOD",IF(AND((Z32=""),ISTEXT(A32)),A32,IF(Z32="","",INDEX(,Z32))))</f>
        <v>CLASPX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0.628571510314941</v>
      </c>
      <c r="C33" s="222" t="n">
        <v>0.314999997615814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0.346357148885727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2</v>
      </c>
      <c r="W33" s="217"/>
      <c r="Y33" s="215" t="str">
        <f aca="false">IF(A33="new.cod","NEWCOD",IF(AND((Z33=""),ISTEXT(A33)),A33,IF(Z33="","",INDEX(,Z33))))</f>
        <v>VAUSPX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/>
      <c r="B34" s="221"/>
      <c r="C34" s="222"/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</v>
      </c>
      <c r="G34" s="226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</v>
      </c>
      <c r="G35" s="226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90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ruisseau le buron</v>
      </c>
      <c r="B84" s="253" t="str">
        <f aca="false">C3</f>
        <v>BURON à SAINT-PRIEST-BRAMEFANT</v>
      </c>
      <c r="C84" s="254" t="n">
        <f aca="false">A4</f>
        <v>41106</v>
      </c>
      <c r="D84" s="255" t="str">
        <f aca="false">IF(ISERROR(SUM($T$23:$T$82)/SUM($U$23:$U$82)),"",SUM($T$23:$T$82)/SUM($U$23:$U$82))</f>
        <v/>
      </c>
      <c r="E84" s="256" t="n">
        <f aca="false">N13</f>
        <v>11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0.447500007972121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91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95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97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98</v>
      </c>
      <c r="R93" s="9"/>
      <c r="S93" s="215" t="str">
        <f aca="false">INDEX($A$23:$A$82,$S$92)</f>
        <v>AMBFLU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2024-03-14T21:55:39Z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