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0355" sheetId="1" state="visible" r:id="rId3"/>
  </sheets>
  <definedNames>
    <definedName function="false" hidden="false" localSheetId="0" name="_xlnm.Print_Area" vbProcedure="false">'04040355'!$A$1:$Q$82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<sst xmlns="http://schemas.openxmlformats.org/spreadsheetml/2006/main" count="160" uniqueCount="95">
  <si>
    <t xml:space="preserve">Relevés floristiques aquatiques - IBMR</t>
  </si>
  <si>
    <t xml:space="preserve">modèle Irstea-GIS</t>
  </si>
  <si>
    <t xml:space="preserve">AQUABIO</t>
  </si>
  <si>
    <t xml:space="preserve">Aurélie JOSSET, Laetitia BLANCHARD</t>
  </si>
  <si>
    <t xml:space="preserve">le Jolan</t>
  </si>
  <si>
    <t xml:space="preserve">JOLAN À CUSSET</t>
  </si>
  <si>
    <t xml:space="preserve">04040355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</si>
  <si>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</si>
  <si>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</si>
  <si>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</si>
  <si>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</si>
  <si>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</si>
  <si>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</si>
  <si>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</si>
  <si>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</si>
  <si>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</si>
  <si>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MELSPX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</si>
  <si>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</si>
  <si>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</si>
  <si>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</si>
  <si>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</si>
  <si>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</si>
  <si>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</si>
  <si>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</si>
  <si>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</si>
  <si>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</si>
  <si>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</si>
  <si>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</si>
  <si>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</si>
  <si>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</si>
  <si>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</si>
  <si>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</si>
  <si>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</si>
  <si>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</si>
  <si>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</si>
  <si>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</si>
  <si>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</si>
  <si>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</si>
  <si>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</si>
  <si>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</si>
  <si>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</si>
  <si>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</si>
  <si>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</si>
  <si>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</si>
  <si>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</si>
  <si>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</si>
  <si>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</si>
  <si>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</si>
  <si>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</si>
  <si>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</si>
  <si>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</si>
  <si>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</si>
  <si>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</si>
  <si>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</si>
  <si>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</si>
  <si>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</si>
  <si>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</si>
  <si>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</si>
  <si>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</si>
  <si>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</si>
  <si>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</si>
  <si>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</si>
  <si>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</si>
  <si>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</si>
  <si>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</si>
  <si>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</si>
  <si>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</si>
  <si>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</si>
  <si>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</si>
  <si>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</si>
  <si>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</si>
  <si>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</si>
  <si>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</si>
  <si>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</si>
  <si>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</si>
  <si>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</si>
  <si>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</si>
  <si>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</si>
  <si>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CLASPX</t>
  </si>
  <si>
    <t xml:space="preserve"> -</t>
  </si>
  <si>
    <t xml:space="preserve">FONANT</t>
  </si>
  <si>
    <t xml:space="preserve">HYAFLU</t>
  </si>
  <si>
    <t xml:space="preserve">PHOSPX</t>
  </si>
  <si>
    <t xml:space="preserve">CHIPOL</t>
  </si>
  <si>
    <t xml:space="preserve">HILSPX</t>
  </si>
  <si>
    <t xml:space="preserve">LEASPX</t>
  </si>
  <si>
    <t xml:space="preserve">THAALO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</si>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</sst>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42193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12.5882352941176</v>
      </c>
      <c r="N5" s="48"/>
      <c r="O5" s="49" t="s">
        <v>16</v>
      </c>
      <c r="P5" s="50" t="n">
        <v>13.1428571428571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24</v>
      </c>
      <c r="C7" s="66" t="n">
        <v>76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0.5</v>
      </c>
      <c r="C9" s="66" t="n">
        <v>2.5</v>
      </c>
      <c r="D9" s="82"/>
      <c r="E9" s="82"/>
      <c r="F9" s="83" t="n">
        <f aca="false">($B9*$B$7+$C9*$C$7)/100</f>
        <v>2.02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9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0.42000000551343</v>
      </c>
      <c r="C20" s="155" t="n">
        <f aca="false">SUM(C23:C62)</f>
        <v>2.30000004544854</v>
      </c>
      <c r="D20" s="156"/>
      <c r="E20" s="157" t="s">
        <v>53</v>
      </c>
      <c r="F20" s="158" t="n">
        <f aca="false">($B20*$B$7+$C20*$C$7)/100</f>
        <v>1.84880003586411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0.100800001323223</v>
      </c>
      <c r="C21" s="166" t="n">
        <f aca="false">C20*C7/100</f>
        <v>1.74800003454089</v>
      </c>
      <c r="D21" s="167" t="s">
        <v>56</v>
      </c>
      <c r="E21" s="168"/>
      <c r="F21" s="169" t="n">
        <f aca="false">B21+C21</f>
        <v>1.84880003586411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CLASPX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0.00759999983012676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FONANT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16</v>
      </c>
      <c r="B25" s="211" t="n">
        <v>0.100000001490116</v>
      </c>
      <c r="C25" s="212" t="n">
        <v>2.20000004768372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1.69600003659725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MELSPX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0.00759999983012676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HYAFLU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0.100000001490116</v>
      </c>
      <c r="C27" s="212" t="n">
        <v>0.0299999993294477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0.0467999998480082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PHOSPX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0.00759999983012676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CHIPOL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0.00999999977648258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HILSPX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0.200000002980232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0.0556000005453825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LEASPX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0.00759999983012676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THAALO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1.84880003586411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Jolan</v>
      </c>
      <c r="B84" s="175" t="str">
        <f aca="false">C3</f>
        <v>JOLAN À CUSSET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9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1.84880003586411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87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88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89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90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91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92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93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94</v>
      </c>
      <c r="S93" s="6"/>
      <c r="T93" s="207" t="str">
        <f aca="false">INDEX($A$23:$A$82,$T$92)</f>
        <v>CLASPX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