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40355" sheetId="1" state="visible" r:id="rId3"/>
  </sheets>
  <definedNames>
    <definedName function="false" hidden="false" localSheetId="0" name="_xlnm.Print_Area" vbProcedure="false">'04040355'!$A$1:$Q$82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<sst xmlns="http://schemas.openxmlformats.org/spreadsheetml/2006/main" count="160" uniqueCount="96">
  <si>
    <t xml:space="preserve">Relevés floristiques aquatiques - IBMR</t>
  </si>
  <si>
    <t xml:space="preserve">AQUABIO</t>
  </si>
  <si>
    <t xml:space="preserve">Nicolas CONDUCHE, Sarah MILLET</t>
  </si>
  <si>
    <t xml:space="preserve">le Jolan</t>
  </si>
  <si>
    <t xml:space="preserve">JOLAN À CUSSET</t>
  </si>
  <si>
    <t xml:space="preserve">04040355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</si>
  <si>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</si>
  <si>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</si>
  <si>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</si>
  <si>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</si>
  <si>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</si>
  <si>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</si>
  <si>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</si>
  <si>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</si>
  <si>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</si>
  <si>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</si>
  <si>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</si>
  <si>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</si>
  <si>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</si>
  <si>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</si>
  <si>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</si>
  <si>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</si>
  <si>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</si>
  <si>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</si>
  <si>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</si>
  <si>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</si>
  <si>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</si>
  <si>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</si>
  <si>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</si>
  <si>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</si>
  <si>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</si>
  <si>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</si>
  <si>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</si>
  <si>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</si>
  <si>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</si>
  <si>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</si>
  <si>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</si>
  <si>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</si>
  <si>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</si>
  <si>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</si>
  <si>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</si>
  <si>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</si>
  <si>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</si>
  <si>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</si>
  <si>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</si>
  <si>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</si>
  <si>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</si>
  <si>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</si>
  <si>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</si>
  <si>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</si>
  <si>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</si>
  <si>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</si>
  <si>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</si>
  <si>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</si>
  <si>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</si>
  <si>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</si>
  <si>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</si>
  <si>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</si>
  <si>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</si>
  <si>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</si>
  <si>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</si>
  <si>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</si>
  <si>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</si>
  <si>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</si>
  <si>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</si>
  <si>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</si>
  <si>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</si>
  <si>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</si>
  <si>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</si>
  <si>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</si>
  <si>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</si>
  <si>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</si>
  <si>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</si>
  <si>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</si>
  <si>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</si>
  <si>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</si>
  <si>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</si>
  <si>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</si>
  <si>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</si>
  <si>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</si>
  <si>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</si>
  <si>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FONANT</t>
  </si>
  <si>
    <t xml:space="preserve">MELSPX</t>
  </si>
  <si>
    <t xml:space="preserve">HYAFLU</t>
  </si>
  <si>
    <t xml:space="preserve">FISCRA</t>
  </si>
  <si>
    <t xml:space="preserve">RHYRIP</t>
  </si>
  <si>
    <t xml:space="preserve">CHIPOL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</si>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</sst>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42941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10.6666666666667</v>
      </c>
      <c r="N5" s="48"/>
      <c r="O5" s="49" t="s">
        <v>15</v>
      </c>
      <c r="P5" s="50" t="n">
        <v>10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56</v>
      </c>
      <c r="C7" s="66" t="n">
        <v>44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1.20000004768372</v>
      </c>
      <c r="C9" s="66" t="n">
        <v>2.20000004768372</v>
      </c>
      <c r="D9" s="82"/>
      <c r="E9" s="82"/>
      <c r="F9" s="83" t="n">
        <f aca="false">($B9*$B$7+$C9*$C$7)/100</f>
        <v>1.64000004768372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10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1.2999999858439</v>
      </c>
      <c r="C20" s="155" t="n">
        <f aca="false">SUM(C23:C82)</f>
        <v>2.24000000208616</v>
      </c>
      <c r="D20" s="156"/>
      <c r="E20" s="157" t="s">
        <v>53</v>
      </c>
      <c r="F20" s="158" t="n">
        <f aca="false">($B20*$B$7+$C20*$C$7)/100</f>
        <v>1.71359999299049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0.727999992072582</v>
      </c>
      <c r="C21" s="166" t="n">
        <f aca="false">C20*C7/100</f>
        <v>0.985600000917911</v>
      </c>
      <c r="D21" s="167" t="s">
        <v>56</v>
      </c>
      <c r="E21" s="168"/>
      <c r="F21" s="169" t="n">
        <f aca="false">B21+C21</f>
        <v>1.71359999299049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0.0199999995529652</v>
      </c>
      <c r="C23" s="195" t="n">
        <v>0.00999999977648258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0.0155999996513128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0.5</v>
      </c>
      <c r="C24" s="212" t="n">
        <v>0.100000001490116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0.324000000655651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0.00439999990165234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FONANT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2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0.88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MELSPX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0.00999999977648258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HYAFLU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0.00559999987483025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FISCRA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0.0399999991059303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0.0267999994009733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RHYRIP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15</v>
      </c>
      <c r="B30" s="211" t="n">
        <v>0.699999988079071</v>
      </c>
      <c r="C30" s="212" t="n">
        <v>0.100000001490116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0.435999993979931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PHOSPX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0.00999999977648258</v>
      </c>
      <c r="C31" s="212" t="n">
        <v>0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0.00559999987483025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CHIPOL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0.00559999987483025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PAASPX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/>
      <c r="B33" s="211"/>
      <c r="C33" s="212"/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str">
        <f aca="false">IF(AND(OR(A33="",A33="!!!!!!"),B33="",C33=""),"",IF(OR(AND(B33="",C33=""),ISERROR(C33+B33)),"!!!",($B33*$B$7+$C33*$C$7)/100))</f>
        <v/>
      </c>
      <c r="G33" s="216" t="str">
        <f aca="false">IF(A33="","",IF(ISERROR(VLOOKUP($A33,,9,0)),IF(ISERROR(VLOOKUP($A33,,8,0)),"    -",VLOOKUP($A33,,8,0)),VLOOKUP($A33,,9,0)))</f>
        <v/>
      </c>
      <c r="H33" s="217" t="str">
        <f aca="false">IF(A33="","x",IF(ISERROR(VLOOKUP($A33,,10,0)),IF(ISERROR(VLOOKUP($A33,,9,0)),"x",VLOOKUP($A33,,9,0)),VLOOKUP($A33,,10,0)))</f>
        <v>x</v>
      </c>
      <c r="I33" s="6" t="str">
        <f aca="false">IF(A33="","",1)</f>
        <v/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/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/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/>
      <c r="B34" s="211"/>
      <c r="C34" s="212"/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str">
        <f aca="false">IF(AND(OR(A34="",A34="!!!!!!"),B34="",C34=""),"",IF(OR(AND(B34="",C34=""),ISERROR(C34+B34)),"!!!",($B34*$B$7+$C34*$C$7)/100))</f>
        <v/>
      </c>
      <c r="G34" s="216" t="str">
        <f aca="false">IF(A34="","",IF(ISERROR(VLOOKUP($A34,,9,0)),IF(ISERROR(VLOOKUP($A34,,8,0)),"    -",VLOOKUP($A34,,8,0)),VLOOKUP($A34,,9,0)))</f>
        <v/>
      </c>
      <c r="H34" s="217" t="str">
        <f aca="false">IF(A34="","x",IF(ISERROR(VLOOKUP($A34,,10,0)),IF(ISERROR(VLOOKUP($A34,,9,0)),"x",VLOOKUP($A34,,9,0)),VLOOKUP($A34,,10,0)))</f>
        <v>x</v>
      </c>
      <c r="I34" s="6" t="str">
        <f aca="false">IF(A34="","",1)</f>
        <v/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/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/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/>
      <c r="B35" s="211"/>
      <c r="C35" s="212"/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str">
        <f aca="false">IF(AND(OR(A35="",A35="!!!!!!"),B35="",C35=""),"",IF(OR(AND(B35="",C35=""),ISERROR(C35+B35)),"!!!",($B35*$B$7+$C35*$C$7)/100))</f>
        <v/>
      </c>
      <c r="G35" s="216" t="str">
        <f aca="false">IF(A35="","",IF(ISERROR(VLOOKUP($A35,,9,0)),IF(ISERROR(VLOOKUP($A35,,8,0)),"    -",VLOOKUP($A35,,8,0)),VLOOKUP($A35,,9,0)))</f>
        <v/>
      </c>
      <c r="H35" s="217" t="str">
        <f aca="false">IF(A35="","x",IF(ISERROR(VLOOKUP($A35,,10,0)),IF(ISERROR(VLOOKUP($A35,,9,0)),"x",VLOOKUP($A35,,9,0)),VLOOKUP($A35,,10,0)))</f>
        <v>x</v>
      </c>
      <c r="I35" s="6" t="str">
        <f aca="false">IF(A35="","",1)</f>
        <v/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/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/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/>
      <c r="B36" s="211"/>
      <c r="C36" s="212"/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str">
        <f aca="false">IF(AND(OR(A36="",A36="!!!!!!"),B36="",C36=""),"",IF(OR(AND(B36="",C36=""),ISERROR(C36+B36)),"!!!",($B36*$B$7+$C36*$C$7)/100))</f>
        <v/>
      </c>
      <c r="G36" s="216" t="str">
        <f aca="false">IF(A36="","",IF(ISERROR(VLOOKUP($A36,,9,0)),IF(ISERROR(VLOOKUP($A36,,8,0)),"    -",VLOOKUP($A36,,8,0)),VLOOKUP($A36,,9,0)))</f>
        <v/>
      </c>
      <c r="H36" s="217" t="str">
        <f aca="false">IF(A36="","x",IF(ISERROR(VLOOKUP($A36,,10,0)),IF(ISERROR(VLOOKUP($A36,,9,0)),"x",VLOOKUP($A36,,9,0)),VLOOKUP($A36,,10,0)))</f>
        <v>x</v>
      </c>
      <c r="I36" s="6" t="str">
        <f aca="false">IF(A36="","",1)</f>
        <v/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/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/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/>
      <c r="B37" s="211"/>
      <c r="C37" s="212"/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str">
        <f aca="false">IF(AND(OR(A37="",A37="!!!!!!"),B37="",C37=""),"",IF(OR(AND(B37="",C37=""),ISERROR(C37+B37)),"!!!",($B37*$B$7+$C37*$C$7)/100))</f>
        <v/>
      </c>
      <c r="G37" s="216" t="str">
        <f aca="false">IF(A37="","",IF(ISERROR(VLOOKUP($A37,,9,0)),IF(ISERROR(VLOOKUP($A37,,8,0)),"    -",VLOOKUP($A37,,8,0)),VLOOKUP($A37,,9,0)))</f>
        <v/>
      </c>
      <c r="H37" s="217" t="str">
        <f aca="false">IF(A37="","x",IF(ISERROR(VLOOKUP($A37,,10,0)),IF(ISERROR(VLOOKUP($A37,,9,0)),"x",VLOOKUP($A37,,9,0)),VLOOKUP($A37,,10,0)))</f>
        <v>x</v>
      </c>
      <c r="I37" s="6" t="str">
        <f aca="false">IF(A37="","",1)</f>
        <v/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/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/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1.71359999299049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Jolan</v>
      </c>
      <c r="B84" s="175" t="str">
        <f aca="false">C3</f>
        <v>JOLAN À CUSSET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10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1.71359999299049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88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89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90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91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92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93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94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95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2024-06-19T17:15:04Z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