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500" sheetId="1" state="visible" r:id="rId3"/>
  </sheets>
  <definedNames>
    <definedName function="false" hidden="false" localSheetId="0" name="_xlnm.Print_Area" vbProcedure="false">'04041500'!$A$1:$O$82</definedName>
    <definedName function="false" hidden="false" localSheetId="0" name="Cf." vbProcedure="false"/>
    <definedName function="false" hidden="false" localSheetId="0" name="NOM" vbProcedure="false">'04041500'!$H$1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<sst xmlns="http://schemas.openxmlformats.org/spreadsheetml/2006/main" count="95" uniqueCount="92">
  <si>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</si>
  <si>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</si>
  <si>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</si>
  <si>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</si>
  <si>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</si>
  <si>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L'ANDELOT</t>
  </si>
  <si>
    <t xml:space="preserve">ANDELOT à LORIGES</t>
  </si>
  <si>
    <t xml:space="preserve">04041500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</si>
  <si>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</si>
  <si>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</si>
  <si>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</si>
  <si>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</si>
  <si>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</si>
  <si>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</si>
  <si>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</si>
  <si>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</si>
  <si>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</si>
  <si>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</si>
  <si>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</si>
  <si>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</si>
  <si>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</si>
  <si>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</si>
  <si>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</si>
  <si>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</si>
  <si>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</si>
  <si>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</si>
  <si>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</si>
  <si>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</si>
  <si>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</si>
  <si>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</si>
  <si>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</si>
  <si>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</si>
  <si>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</si>
  <si>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</si>
  <si>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</si>
  <si>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</si>
  <si>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</si>
  <si>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</si>
  <si>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</si>
  <si>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</si>
  <si>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</si>
  <si>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</si>
  <si>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</si>
  <si>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</si>
  <si>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</si>
  <si>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</si>
  <si>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</si>
  <si>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</si>
  <si>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</si>
  <si>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</si>
  <si>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</si>
  <si>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</si>
  <si>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</si>
  <si>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</si>
  <si>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</si>
  <si>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</si>
  <si>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</si>
  <si>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</si>
  <si>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(0,65800000615418 %)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</si>
  <si>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</si>
  <si>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</si>
  <si>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</si>
  <si>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</si>
  <si>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</si>
  <si>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</si>
  <si>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</si>
  <si>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</si>
  <si>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</si>
  <si>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</si>
  <si>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</si>
  <si>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</si>
  <si>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</si>
  <si>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</si>
  <si>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</si>
  <si>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</si>
  <si>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</si>
  <si>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</si>
  <si>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</si>
  <si>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SCRAUR</t>
  </si>
  <si>
    <t xml:space="preserve">GLEHED</t>
  </si>
  <si>
    <t xml:space="preserve">PHAARU</t>
  </si>
  <si>
    <t xml:space="preserve">CLASPX</t>
  </si>
  <si>
    <t xml:space="preserve">HILSPX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</si>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</sst>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12.6666666666667</v>
      </c>
      <c r="M5" s="52"/>
      <c r="N5" s="53"/>
      <c r="O5" s="54" t="n">
        <v>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1</v>
      </c>
      <c r="C9" s="85" t="n">
        <v>0.5</v>
      </c>
      <c r="D9" s="86"/>
      <c r="E9" s="86"/>
      <c r="F9" s="87" t="n">
        <f aca="false">($B9*$B$7+$C9*$C$7)/100</f>
        <v>0.7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5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1.11999999918044</v>
      </c>
      <c r="C20" s="164" t="n">
        <f aca="false">SUM(C23:C82)</f>
        <v>0.350000010803342</v>
      </c>
      <c r="D20" s="165"/>
      <c r="E20" s="166" t="s">
        <v>52</v>
      </c>
      <c r="F20" s="167" t="n">
        <f aca="false">($B20*$B$7+$C20*$C$7)/100</f>
        <v>0.65800000615418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0.447999999672174</v>
      </c>
      <c r="C21" s="177" t="n">
        <f aca="false">C20*C7/100</f>
        <v>0.210000006482005</v>
      </c>
      <c r="D21" s="109" t="str">
        <f aca="false">IF(F21=0,"",IF((ABS(F21-F19))&gt;(0.2*F21),CONCATENATE(" rec. par taxa (",F21," %) supérieur à 20 % !"),""))</f>
        <v> rec. par taxa (0,65800000615418 %)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0.65800000615418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0.00599999986588955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SCRAUR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0.00599999986588955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GLEHED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0.00399999991059303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0.109999999403954</v>
      </c>
      <c r="C26" s="222" t="n">
        <v>0.0299999993294477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0.0619999993592501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1</v>
      </c>
      <c r="C27" s="222" t="n">
        <v>0.300000011920929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0.580000007152557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4</v>
      </c>
      <c r="W27" s="217"/>
      <c r="Y27" s="215" t="str">
        <f aca="false">IF(A27="new.cod","NEWCOD",IF(AND((Z27=""),ISTEXT(A27)),A27,IF(Z27="","",INDEX(,Z27))))</f>
        <v>HILSPX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/>
      <c r="B28" s="221"/>
      <c r="C28" s="222"/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</v>
      </c>
      <c r="G28" s="226" t="str">
        <f aca="false">IF(A28="","",IF(ISERROR(VLOOKUP($A28,,13,0)),IF(ISERROR(VLOOKUP($A28,,12,0)),"    -",VLOOKUP($A28,,12,0)),VLOOKUP($A28,,13,0)))</f>
        <v/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</v>
      </c>
      <c r="G29" s="226" t="str">
        <f aca="false">IF(A29="","",IF(ISERROR(VLOOKUP($A29,,13,0)),IF(ISERROR(VLOOKUP($A29,,12,0)),"    -",VLOOKUP($A29,,12,0)),VLOOKUP($A29,,13,0)))</f>
        <v/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</v>
      </c>
      <c r="G30" s="226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</v>
      </c>
      <c r="G31" s="226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</v>
      </c>
      <c r="G32" s="226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83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L'ANDELOT</v>
      </c>
      <c r="B84" s="253" t="str">
        <f aca="false">C3</f>
        <v>ANDELOT à LORIGES</v>
      </c>
      <c r="C84" s="254" t="n">
        <f aca="false">A4</f>
        <v>41108</v>
      </c>
      <c r="D84" s="255" t="str">
        <f aca="false">IF(ISERROR(SUM($T$23:$T$82)/SUM($U$23:$U$82)),"",SUM($T$23:$T$82)/SUM($U$23:$U$82))</f>
        <v/>
      </c>
      <c r="E84" s="256" t="n">
        <f aca="false">N13</f>
        <v>5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0.65800000615418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84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88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91</v>
      </c>
      <c r="R93" s="9"/>
      <c r="S93" s="215" t="str">
        <f aca="false">INDEX($A$23:$A$82,$S$92)</f>
        <v>SCRAUR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