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3100" sheetId="1" state="visible" r:id="rId3"/>
  </sheets>
  <definedNames>
    <definedName function="false" hidden="false" localSheetId="0" name="_xlnm.Print_Area" vbProcedure="false">'04043100'!$A$1:$Q$82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<sst xmlns="http://schemas.openxmlformats.org/spreadsheetml/2006/main" count="165" uniqueCount="100">
  <si>
    <t xml:space="preserve">Relevés floristiques aquatiques - IBMR</t>
  </si>
  <si>
    <t xml:space="preserve">modèle Irstea-GIS</t>
  </si>
  <si>
    <t xml:space="preserve">AQUABIO</t>
  </si>
  <si>
    <t xml:space="preserve">Angèle LORIENT, Anthony ANTOINE</t>
  </si>
  <si>
    <t xml:space="preserve">la Sioule</t>
  </si>
  <si>
    <t xml:space="preserve">SIOULE À CONTIGNY</t>
  </si>
  <si>
    <t xml:space="preserve">04043100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</si>
  <si>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</si>
  <si>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</si>
  <si>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</si>
  <si>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</si>
  <si>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</si>
  <si>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</si>
  <si>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</si>
  <si>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</si>
  <si>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</si>
  <si>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</si>
  <si>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</si>
  <si>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pl. courant</t>
  </si>
  <si>
    <t xml:space="preserve">autre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</si>
  <si>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</si>
  <si>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</si>
  <si>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</si>
  <si>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</si>
  <si>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</si>
  <si>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</si>
  <si>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</si>
  <si>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</si>
  <si>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</si>
  <si>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</si>
  <si>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</si>
  <si>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</si>
  <si>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</si>
  <si>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</si>
  <si>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</si>
  <si>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</si>
  <si>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</si>
  <si>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</si>
  <si>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</si>
  <si>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</si>
  <si>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</si>
  <si>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</si>
  <si>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</si>
  <si>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</si>
  <si>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</si>
  <si>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</si>
  <si>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</si>
  <si>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</si>
  <si>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</si>
  <si>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</si>
  <si>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</si>
  <si>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</si>
  <si>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</si>
  <si>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</si>
  <si>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</si>
  <si>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</si>
  <si>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</si>
  <si>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</si>
  <si>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</si>
  <si>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</si>
  <si>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</si>
  <si>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</si>
  <si>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</si>
  <si>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</si>
  <si>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</si>
  <si>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</si>
  <si>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</si>
  <si>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</si>
  <si>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</si>
  <si>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</si>
  <si>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</si>
  <si>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</si>
  <si>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</si>
  <si>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</si>
  <si>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</si>
  <si>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</si>
  <si>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</si>
  <si>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</si>
  <si>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LEMGIB</t>
  </si>
  <si>
    <t xml:space="preserve"> -</t>
  </si>
  <si>
    <t xml:space="preserve">CLASPX</t>
  </si>
  <si>
    <t xml:space="preserve">OEDSPX</t>
  </si>
  <si>
    <t xml:space="preserve">SPRPOL</t>
  </si>
  <si>
    <t xml:space="preserve">PERHYD</t>
  </si>
  <si>
    <t xml:space="preserve">LEMMIN</t>
  </si>
  <si>
    <t xml:space="preserve">SPISPX</t>
  </si>
  <si>
    <t xml:space="preserve">RANPEU</t>
  </si>
  <si>
    <t xml:space="preserve">PHOSPX</t>
  </si>
  <si>
    <t xml:space="preserve">STISPX</t>
  </si>
  <si>
    <t xml:space="preserve">HILSPX</t>
  </si>
  <si>
    <t xml:space="preserve">LEMMIT</t>
  </si>
  <si>
    <t xml:space="preserve">SOADUL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</si>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</sst>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42215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9.03333333333333</v>
      </c>
      <c r="N5" s="48"/>
      <c r="O5" s="49" t="s">
        <v>16</v>
      </c>
      <c r="P5" s="50" t="n">
        <v>9.29166666666667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19</v>
      </c>
      <c r="D6" s="54"/>
      <c r="E6" s="54"/>
      <c r="F6" s="55"/>
      <c r="G6" s="43"/>
      <c r="H6" s="41"/>
      <c r="I6" s="6"/>
      <c r="J6" s="56"/>
      <c r="K6" s="57"/>
      <c r="L6" s="58" t="s">
        <v>20</v>
      </c>
      <c r="M6" s="59" t="s">
        <v>21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88</v>
      </c>
      <c r="C7" s="66" t="n">
        <v>12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0.7</v>
      </c>
      <c r="C9" s="66" t="n">
        <v>8</v>
      </c>
      <c r="D9" s="82"/>
      <c r="E9" s="82"/>
      <c r="F9" s="83" t="n">
        <f aca="false">($B9*$B$7+$C9*$C$7)/100</f>
        <v>1.576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14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0.753749998286366</v>
      </c>
      <c r="C20" s="155" t="n">
        <f aca="false">SUM(C23:C62)</f>
        <v>8.1237499974668</v>
      </c>
      <c r="D20" s="156"/>
      <c r="E20" s="157" t="s">
        <v>53</v>
      </c>
      <c r="F20" s="158" t="n">
        <f aca="false">($B20*$B$7+$C20*$C$7)/100</f>
        <v>1.63814999818802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0.663299998492002</v>
      </c>
      <c r="C21" s="166" t="n">
        <f aca="false">C20*C7/100</f>
        <v>0.974849999696016</v>
      </c>
      <c r="D21" s="167" t="s">
        <v>56</v>
      </c>
      <c r="E21" s="168"/>
      <c r="F21" s="169" t="n">
        <f aca="false">B21+C21</f>
        <v>1.63814999818802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0.00119999997317791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LEMGIB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1.07142996788025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0.12857159614563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OEDSPX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0.00119999997317791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SPRPOL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16</v>
      </c>
      <c r="B27" s="211" t="n">
        <v>0.5</v>
      </c>
      <c r="C27" s="212" t="n">
        <v>5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1.04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MYRSPI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0.00119999997317791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PERHYD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0.00119999997317791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LEMMIN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1.92857003211975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0.240228403657675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SPISPX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0.203749999403954</v>
      </c>
      <c r="C32" s="212" t="n">
        <v>0.0237499997019768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0.182149999439716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PHOSPX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STISPX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HILSPX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0.00119999997317791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LEMMIT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0.00119999997317791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SOADUL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1.63814999818802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Sioule</v>
      </c>
      <c r="B84" s="175" t="str">
        <f aca="false">C3</f>
        <v>SIOULE À CONTIGNY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14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1.63814999818802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92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93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94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95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96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97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98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99</v>
      </c>
      <c r="S93" s="6"/>
      <c r="T93" s="207" t="str">
        <f aca="false">INDEX($A$23:$A$82,$T$92)</f>
        <v>LEMGIB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