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<sst xmlns="http://schemas.openxmlformats.org/spreadsheetml/2006/main" count="174" uniqueCount="109">
  <si>
    <t xml:space="preserve">Relevés floristiques aquatiques - IBMR</t>
  </si>
  <si>
    <t xml:space="preserve">modèle Irstea-GIS</t>
  </si>
  <si>
    <t xml:space="preserve">AQUABIO</t>
  </si>
  <si>
    <t xml:space="preserve">Clément MOUGEL, Laetitia BLANCHARD, Rémy MARCEL</t>
  </si>
  <si>
    <t xml:space="preserve">l'Allier</t>
  </si>
  <si>
    <t xml:space="preserve">ALLIER À CHATEL-DE-NEUVRE</t>
  </si>
  <si>
    <t xml:space="preserve">04043200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</si>
  <si>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</si>
  <si>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</si>
  <si>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</si>
  <si>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</si>
  <si>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</si>
  <si>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</si>
  <si>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</si>
  <si>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</si>
  <si>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</si>
  <si>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</si>
  <si>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</si>
  <si>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ch. lotique</t>
  </si>
  <si>
    <t xml:space="preserve">autre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</si>
  <si>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</si>
  <si>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</si>
  <si>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</si>
  <si>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</si>
  <si>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</si>
  <si>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</si>
  <si>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</si>
  <si>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</si>
  <si>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</si>
  <si>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</si>
  <si>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</si>
  <si>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</si>
  <si>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</si>
  <si>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</si>
  <si>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</si>
  <si>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</si>
  <si>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</si>
  <si>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</si>
  <si>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</si>
  <si>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</si>
  <si>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</si>
  <si>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</si>
  <si>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</si>
  <si>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</si>
  <si>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</si>
  <si>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</si>
  <si>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</si>
  <si>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</si>
  <si>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</si>
  <si>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</si>
  <si>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</si>
  <si>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</si>
  <si>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</si>
  <si>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</si>
  <si>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</si>
  <si>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</si>
  <si>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</si>
  <si>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</si>
  <si>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</si>
  <si>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</si>
  <si>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</si>
  <si>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</si>
  <si>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</si>
  <si>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</si>
  <si>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</si>
  <si>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</si>
  <si>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</si>
  <si>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</si>
  <si>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</si>
  <si>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</si>
  <si>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</si>
  <si>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</si>
  <si>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</si>
  <si>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</si>
  <si>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</si>
  <si>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</si>
  <si>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</si>
  <si>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</si>
  <si>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</si>
  <si>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</si>
  <si>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</si>
  <si>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OEDSPX</t>
  </si>
  <si>
    <t xml:space="preserve">SPRPOL</t>
  </si>
  <si>
    <t xml:space="preserve">MYRSPI</t>
  </si>
  <si>
    <t xml:space="preserve">FONANT</t>
  </si>
  <si>
    <t xml:space="preserve">MELSPX</t>
  </si>
  <si>
    <t xml:space="preserve">SPISPX</t>
  </si>
  <si>
    <t xml:space="preserve">LYCEUR</t>
  </si>
  <si>
    <t xml:space="preserve">OSCSPX</t>
  </si>
  <si>
    <t xml:space="preserve">PHOSPX</t>
  </si>
  <si>
    <t xml:space="preserve">STISPX</t>
  </si>
  <si>
    <t xml:space="preserve">HILSPX</t>
  </si>
  <si>
    <t xml:space="preserve">CORLIT</t>
  </si>
  <si>
    <t xml:space="preserve">CYPFUS</t>
  </si>
  <si>
    <t xml:space="preserve">LUDGRA</t>
  </si>
  <si>
    <t xml:space="preserve">PERMAC</t>
  </si>
  <si>
    <t xml:space="preserve">RORSYL</t>
  </si>
  <si>
    <t xml:space="preserve">cf.</t>
  </si>
  <si>
    <t xml:space="preserve">NEWCOD</t>
  </si>
  <si>
    <t xml:space="preserve">Cyanophyceae</t>
  </si>
  <si>
    <t xml:space="preserve">Plantago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</si>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</sst>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9.90476190476191</v>
      </c>
      <c r="N5" s="48"/>
      <c r="O5" s="49" t="s">
        <v>16</v>
      </c>
      <c r="P5" s="50" t="n">
        <v>9.68421052631579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7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95</v>
      </c>
      <c r="C7" s="66" t="n">
        <v>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</v>
      </c>
      <c r="C9" s="66" t="n">
        <v>0.600000023841858</v>
      </c>
      <c r="D9" s="82"/>
      <c r="E9" s="82"/>
      <c r="F9" s="83" t="n">
        <f aca="false">($B9*$B$7+$C9*$C$7)/100</f>
        <v>0.0300000011920929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0.0599999986588955</v>
      </c>
      <c r="C20" s="155" t="n">
        <f aca="false">SUM(C23:C62)</f>
        <v>0.809999909251928</v>
      </c>
      <c r="D20" s="156"/>
      <c r="E20" s="157" t="s">
        <v>53</v>
      </c>
      <c r="F20" s="158" t="n">
        <f aca="false">($B20*$B$7+$C20*$C$7)/100</f>
        <v>0.0974999941885471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0.0569999987259507</v>
      </c>
      <c r="C21" s="166" t="n">
        <f aca="false">C20*C7/100</f>
        <v>0.0404999954625964</v>
      </c>
      <c r="D21" s="167" t="s">
        <v>56</v>
      </c>
      <c r="E21" s="168"/>
      <c r="F21" s="169" t="n">
        <f aca="false">B21+C21</f>
        <v>0.0974999941885471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0.000499999988824129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0.0563332997262478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0.00281666498631239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0.0700000002980232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0.0129999998025596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0.000499999988824129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SPRPOL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0.000499999988824129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MYRSPI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0.000499999988824129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FONANT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0.0483332984149456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0.0119166647084057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0.0299999993294477</v>
      </c>
      <c r="C30" s="212" t="n">
        <v>0.0299999993294477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0.0299999993294477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0.000499999988824129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LYCEUR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0.000499999988824129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OSCSPX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16</v>
      </c>
      <c r="B33" s="211" t="n">
        <v>0</v>
      </c>
      <c r="C33" s="212" t="n">
        <v>0.0553333014249802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0.00276666507124901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DIASPX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0.0199999995529652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STISPX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0.300000011920929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0.0150000005960464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HILSPX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0.000499999988824129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CORLIT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0.000499999988824129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CYPFUS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0.100000001490116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0.00500000007450581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LUDGRA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0.000499999988824129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PERMAC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0.000499999988824129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97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RORSYL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0.000499999988824129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Cyanophyceae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>NoCod</v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 t="s">
        <v>99</v>
      </c>
      <c r="X42" s="224"/>
      <c r="Y42" s="207" t="str">
        <f aca="false">IF(AND(ISNUMBER(F42),OR(A42="",A42="!!!!!!")),"!!!!!!",IF(A42="new.cod","NEWCOD",IF(AND((Z42=""),ISTEXT(A42),A42&lt;&gt;"!!!!!!"),A42,IF(Z42="","",INDEX(,Z42)))))</f>
        <v>NEWCOD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0.000499999988824129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Plantago sp.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>NoCod</v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 t="s">
        <v>100</v>
      </c>
      <c r="X43" s="224"/>
      <c r="Y43" s="207" t="str">
        <f aca="false">IF(AND(ISNUMBER(F43),OR(A43="",A43="!!!!!!")),"!!!!!!",IF(A43="new.cod","NEWCOD",IF(AND((Z43=""),ISTEXT(A43),A43&lt;&gt;"!!!!!!"),A43,IF(Z43="","",INDEX(,Z43)))))</f>
        <v>NEWCOD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0.0974999941885471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CHATEL-DE-NEUVRE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0.0974999941885471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105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108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