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0900" sheetId="1" state="visible" r:id="rId3"/>
  </sheets>
  <definedNames>
    <definedName function="false" hidden="false" localSheetId="0" name="_xlnm.Print_Area" vbProcedure="false">'04060900'!$A$1:$Q$82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<sst xmlns="http://schemas.openxmlformats.org/spreadsheetml/2006/main" count="156" uniqueCount="90">
  <si>
    <t xml:space="preserve">Relevés floristiques aquatiques - IBMR</t>
  </si>
  <si>
    <t xml:space="preserve">modèle Irstea-GIS</t>
  </si>
  <si>
    <t xml:space="preserve">AQUABIO</t>
  </si>
  <si>
    <t xml:space="preserve">Rémy MARCEL, Vincent BERTHON</t>
  </si>
  <si>
    <t xml:space="preserve">l'Aumance</t>
  </si>
  <si>
    <t xml:space="preserve">AUMANCE À COSNE-D'ALLIER</t>
  </si>
  <si>
    <t xml:space="preserve">04060900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</si>
  <si>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</si>
  <si>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</si>
  <si>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</si>
  <si>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</si>
  <si>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</si>
  <si>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</si>
  <si>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</si>
  <si>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</si>
  <si>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</si>
  <si>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LEORIP</t>
  </si>
  <si>
    <t xml:space="preserve">Faciès dominant</t>
  </si>
  <si>
    <t xml:space="preserve">pl. lent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</si>
  <si>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</si>
  <si>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</si>
  <si>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</si>
  <si>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</si>
  <si>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</si>
  <si>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</si>
  <si>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</si>
  <si>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</si>
  <si>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</si>
  <si>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</si>
  <si>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</si>
  <si>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</si>
  <si>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</si>
  <si>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</si>
  <si>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</si>
  <si>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</si>
  <si>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</si>
  <si>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</si>
  <si>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</si>
  <si>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</si>
  <si>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</si>
  <si>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</si>
  <si>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</si>
  <si>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</si>
  <si>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</si>
  <si>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</si>
  <si>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</si>
  <si>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</si>
  <si>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</si>
  <si>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</si>
  <si>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</si>
  <si>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</si>
  <si>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</si>
  <si>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</si>
  <si>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</si>
  <si>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</si>
  <si>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</si>
  <si>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</si>
  <si>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</si>
  <si>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</si>
  <si>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</si>
  <si>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</si>
  <si>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</si>
  <si>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</si>
  <si>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</si>
  <si>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</si>
  <si>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</si>
  <si>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</si>
  <si>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</si>
  <si>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</si>
  <si>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</si>
  <si>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</si>
  <si>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</si>
  <si>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</si>
  <si>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</si>
  <si>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</si>
  <si>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</si>
  <si>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</si>
  <si>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</si>
  <si>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</si>
  <si>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CLASPX</t>
  </si>
  <si>
    <t xml:space="preserve">PERHYD</t>
  </si>
  <si>
    <t xml:space="preserve">MELSPX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</si>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</sst>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42206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6.57142857142857</v>
      </c>
      <c r="N5" s="48"/>
      <c r="O5" s="49" t="s">
        <v>16</v>
      </c>
      <c r="P5" s="50" t="n">
        <v>7.2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2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20</v>
      </c>
      <c r="C7" s="66" t="n">
        <v>80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0</v>
      </c>
      <c r="C9" s="66" t="n">
        <v>0.00999999977648258</v>
      </c>
      <c r="D9" s="82"/>
      <c r="E9" s="82"/>
      <c r="F9" s="83" t="n">
        <f aca="false">($B9*$B$7+$C9*$C$7)/100</f>
        <v>0.00799999982118607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5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SUM(B23:B62)</f>
        <v>0</v>
      </c>
      <c r="C20" s="155" t="n">
        <f aca="false">SUM(C23:C62)</f>
        <v>0.0499999988824129</v>
      </c>
      <c r="D20" s="156"/>
      <c r="E20" s="157" t="s">
        <v>52</v>
      </c>
      <c r="F20" s="158" t="n">
        <f aca="false">($B20*$B$7+$C20*$C$7)/100</f>
        <v>0.0399999991059303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</v>
      </c>
      <c r="C21" s="166" t="n">
        <f aca="false">C20*C7/100</f>
        <v>0.0399999991059303</v>
      </c>
      <c r="D21" s="167" t="s">
        <v>55</v>
      </c>
      <c r="E21" s="168"/>
      <c r="F21" s="169" t="n">
        <f aca="false">B21+C21</f>
        <v>0.0399999991059303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0.00799999982118607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16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0.00799999982118607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LEORIP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79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0.00799999982118607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CLASPX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80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0.00799999982118607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PERHYD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81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0.00799999982118607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MELSPX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/>
      <c r="B28" s="211"/>
      <c r="C28" s="212"/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str">
        <f aca="false">IF(AND(OR(A28="",A28="!!!!!!"),B28="",C28=""),"",IF(OR(AND(B28="",C28=""),ISERROR(C28+B28)),"!!!",($B28*$B$7+$C28*$C$7)/100))</f>
        <v/>
      </c>
      <c r="G28" s="216" t="str">
        <f aca="false">IF(A28="","",IF(ISERROR(VLOOKUP($A28,,9,0)),IF(ISERROR(VLOOKUP($A28,,8,0)),"    -",VLOOKUP($A28,,8,0)),VLOOKUP($A28,,9,0)))</f>
        <v/>
      </c>
      <c r="H28" s="217" t="str">
        <f aca="false">IF(A28="","x",IF(ISERROR(VLOOKUP($A28,,10,0)),IF(ISERROR(VLOOKUP($A28,,9,0)),"x",VLOOKUP($A28,,9,0)),VLOOKUP($A28,,10,0)))</f>
        <v>x</v>
      </c>
      <c r="I28" s="6" t="str">
        <f aca="false">IF(A28="","",1)</f>
        <v/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/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/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/>
      <c r="B29" s="211"/>
      <c r="C29" s="212"/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str">
        <f aca="false">IF(AND(OR(A29="",A29="!!!!!!"),B29="",C29=""),"",IF(OR(AND(B29="",C29=""),ISERROR(C29+B29)),"!!!",($B29*$B$7+$C29*$C$7)/100))</f>
        <v/>
      </c>
      <c r="G29" s="216" t="str">
        <f aca="false">IF(A29="","",IF(ISERROR(VLOOKUP($A29,,9,0)),IF(ISERROR(VLOOKUP($A29,,8,0)),"    -",VLOOKUP($A29,,8,0)),VLOOKUP($A29,,9,0)))</f>
        <v/>
      </c>
      <c r="H29" s="217" t="str">
        <f aca="false">IF(A29="","x",IF(ISERROR(VLOOKUP($A29,,10,0)),IF(ISERROR(VLOOKUP($A29,,9,0)),"x",VLOOKUP($A29,,9,0)),VLOOKUP($A29,,10,0)))</f>
        <v>x</v>
      </c>
      <c r="I29" s="6" t="str">
        <f aca="false">IF(A29="","",1)</f>
        <v/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/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/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str">
        <f aca="false">IF(AND(OR(A30="",A30="!!!!!!"),B30="",C30=""),"",IF(OR(AND(B30="",C30=""),ISERROR(C30+B30)),"!!!",($B30*$B$7+$C30*$C$7)/100))</f>
        <v/>
      </c>
      <c r="G30" s="216" t="str">
        <f aca="false">IF(A30="","",IF(ISERROR(VLOOKUP($A30,,9,0)),IF(ISERROR(VLOOKUP($A30,,8,0)),"    -",VLOOKUP($A30,,8,0)),VLOOKUP($A30,,9,0)))</f>
        <v/>
      </c>
      <c r="H30" s="217" t="str">
        <f aca="false">IF(A30="","x",IF(ISERROR(VLOOKUP($A30,,10,0)),IF(ISERROR(VLOOKUP($A30,,9,0)),"x",VLOOKUP($A30,,9,0)),VLOOKUP($A30,,10,0)))</f>
        <v>x</v>
      </c>
      <c r="I30" s="6" t="str">
        <f aca="false">IF(A30="","",1)</f>
        <v/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/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/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0.0399999991059303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l'Aumance</v>
      </c>
      <c r="B84" s="175" t="str">
        <f aca="false">C3</f>
        <v>AUMANCE À COSNE-D'ALLIER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5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0.0399999991059303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82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83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84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85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86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87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88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89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