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400" sheetId="1" state="visible" r:id="rId3"/>
  </sheets>
  <definedNames>
    <definedName function="false" hidden="false" localSheetId="0" name="_xlnm.Print_Area" vbProcedure="false">'04061400'!$A$1:$Q$82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<sst xmlns="http://schemas.openxmlformats.org/spreadsheetml/2006/main" count="168" uniqueCount="103">
  <si>
    <t xml:space="preserve">Relevés floristiques aquatiques - IBMR</t>
  </si>
  <si>
    <t xml:space="preserve">AQUABIO</t>
  </si>
  <si>
    <t xml:space="preserve">Nicolas CONDUCHE, Sarah MILLET</t>
  </si>
  <si>
    <t xml:space="preserve">l'Oeil</t>
  </si>
  <si>
    <t xml:space="preserve">OEIL À VILLEFRANCHE-D'ALLIER</t>
  </si>
  <si>
    <t xml:space="preserve">04061400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</si>
  <si>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</si>
  <si>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</si>
  <si>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</si>
  <si>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</si>
  <si>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</si>
  <si>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</si>
  <si>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</si>
  <si>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</si>
  <si>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</si>
  <si>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</si>
  <si>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</si>
  <si>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</si>
  <si>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</si>
  <si>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</si>
  <si>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</si>
  <si>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</si>
  <si>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</si>
  <si>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</si>
  <si>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</si>
  <si>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</si>
  <si>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</si>
  <si>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</si>
  <si>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</si>
  <si>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</si>
  <si>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</si>
  <si>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</si>
  <si>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</si>
  <si>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</si>
  <si>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</si>
  <si>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</si>
  <si>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</si>
  <si>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</si>
  <si>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</si>
  <si>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</si>
  <si>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</si>
  <si>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</si>
  <si>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</si>
  <si>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</si>
  <si>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</si>
  <si>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</si>
  <si>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</si>
  <si>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</si>
  <si>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</si>
  <si>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</si>
  <si>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</si>
  <si>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</si>
  <si>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</si>
  <si>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</si>
  <si>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</si>
  <si>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</si>
  <si>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</si>
  <si>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</si>
  <si>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</si>
  <si>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</si>
  <si>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</si>
  <si>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</si>
  <si>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</si>
  <si>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</si>
  <si>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</si>
  <si>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</si>
  <si>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</si>
  <si>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</si>
  <si>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</si>
  <si>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</si>
  <si>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</si>
  <si>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</si>
  <si>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</si>
  <si>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</si>
  <si>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</si>
  <si>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</si>
  <si>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</si>
  <si>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</si>
  <si>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</si>
  <si>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</si>
  <si>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LEMGIB</t>
  </si>
  <si>
    <t xml:space="preserve">CLASPX</t>
  </si>
  <si>
    <t xml:space="preserve">AGRSTO</t>
  </si>
  <si>
    <t xml:space="preserve">FONANT</t>
  </si>
  <si>
    <t xml:space="preserve">MELSPX</t>
  </si>
  <si>
    <t xml:space="preserve">PHAARU</t>
  </si>
  <si>
    <t xml:space="preserve">FISCRA</t>
  </si>
  <si>
    <t xml:space="preserve">ANASPX</t>
  </si>
  <si>
    <t xml:space="preserve">CALBRU</t>
  </si>
  <si>
    <t xml:space="preserve">CASSEP</t>
  </si>
  <si>
    <t xml:space="preserve">LYTSAL</t>
  </si>
  <si>
    <t xml:space="preserve">SOADUL</t>
  </si>
  <si>
    <t xml:space="preserve">NEWCOD</t>
  </si>
  <si>
    <t xml:space="preserve">Persicaria</t>
  </si>
  <si>
    <t xml:space="preserve">Pleurosira laevis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</si>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</sst>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7.19047619047619</v>
      </c>
      <c r="N5" s="48"/>
      <c r="O5" s="49" t="s">
        <v>15</v>
      </c>
      <c r="P5" s="50" t="n">
        <v>8.06666666666667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24</v>
      </c>
      <c r="C7" s="66" t="n">
        <v>76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29.5</v>
      </c>
      <c r="C9" s="66" t="n">
        <v>0.600000023841858</v>
      </c>
      <c r="D9" s="82"/>
      <c r="E9" s="82"/>
      <c r="F9" s="83" t="n">
        <f aca="false">($B9*$B$7+$C9*$C$7)/100</f>
        <v>7.53600001811981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29.6050003226846</v>
      </c>
      <c r="C20" s="155" t="n">
        <f aca="false">SUM(C23:C82)</f>
        <v>0.699999989941716</v>
      </c>
      <c r="D20" s="156"/>
      <c r="E20" s="157" t="s">
        <v>53</v>
      </c>
      <c r="F20" s="158" t="n">
        <f aca="false">($B20*$B$7+$C20*$C$7)/100</f>
        <v>7.63720006980002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7.10520007744432</v>
      </c>
      <c r="C21" s="166" t="n">
        <f aca="false">C20*C7/100</f>
        <v>0.531999992355704</v>
      </c>
      <c r="D21" s="167" t="s">
        <v>56</v>
      </c>
      <c r="E21" s="168"/>
      <c r="F21" s="169" t="n">
        <f aca="false">B21+C21</f>
        <v>7.63720006980002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0.00239999994635582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0.00759999983012676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LEMGIB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15</v>
      </c>
      <c r="B25" s="211" t="n">
        <v>7.01999998092651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1.69239999525249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LEORIP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5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1.20759999983013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CLASPX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0.00239999994635582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AGRSTO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0.5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FONANT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0.487599999830127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PHAARU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0.0199999995529652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0.00479999989271164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FISCRA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0.100000001490116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0.0784000010788441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ANASPX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0.00239999994635582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CALBRU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0.00759999983012676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CASSEP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0.00759999983012676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LYTSAL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0.00759999983012676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SOADUL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0.00759999983012676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Persicaria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>NoCod</v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 t="s">
        <v>93</v>
      </c>
      <c r="X37" s="224"/>
      <c r="Y37" s="207" t="str">
        <f aca="false">IF(AND(ISNUMBER(F37),OR(A37="",A37="!!!!!!")),"!!!!!!",IF(A37="new.cod","NEWCOD",IF(AND((Z37=""),ISTEXT(A37),A37&lt;&gt;"!!!!!!"),A37,IF(Z37="","",INDEX(,Z37)))))</f>
        <v>NEWCOD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15.0150003433228</v>
      </c>
      <c r="C38" s="212" t="n">
        <v>0.509999990463257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3.99120007514954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Pleurosira laevis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>NoCod</v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 t="s">
        <v>94</v>
      </c>
      <c r="X38" s="224"/>
      <c r="Y38" s="207" t="str">
        <f aca="false">IF(AND(ISNUMBER(F38),OR(A38="",A38="!!!!!!")),"!!!!!!",IF(A38="new.cod","NEWCOD",IF(AND((Z38=""),ISTEXT(A38),A38&lt;&gt;"!!!!!!"),A38,IF(Z38="","",INDEX(,Z38)))))</f>
        <v>NEWCOD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7.63720006980002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l'Oeil</v>
      </c>
      <c r="B84" s="175" t="str">
        <f aca="false">C3</f>
        <v>OEIL À VILLEFRANCHE-D'ALLIER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16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7.63720006980002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95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96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97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98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99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100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101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102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2024-06-19T17:15:16Z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