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20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'04062000'!$A$1:$O$82</definedName>
    <definedName function="false" hidden="false" localSheetId="0" name="Excel_BuiltIn__FilterDatabase" vbProcedure="false">'04062000'!$A$23:$J$84</definedName>
    <definedName function="false" hidden="false" localSheetId="0" name="NOM" vbProcedure="false">'04062000'!$H$1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<sst xmlns="http://schemas.openxmlformats.org/spreadsheetml/2006/main" count="104" uniqueCount="100">
  <si>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</si>
  <si>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</si>
  <si>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</si>
  <si>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</si>
  <si>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</si>
  <si>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l'Aumance</t>
  </si>
  <si>
    <t xml:space="preserve">AUMANCE à HERISSON</t>
  </si>
  <si>
    <t xml:space="preserve">04062000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</si>
  <si>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</si>
  <si>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</si>
  <si>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</si>
  <si>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</si>
  <si>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</si>
  <si>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</si>
  <si>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</si>
  <si>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</si>
  <si>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</si>
  <si>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</si>
  <si>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</si>
  <si>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</si>
  <si>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</si>
  <si>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</si>
  <si>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</si>
  <si>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</si>
  <si>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</si>
  <si>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</si>
  <si>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</si>
  <si>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</si>
  <si>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</si>
  <si>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</si>
  <si>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</si>
  <si>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</si>
  <si>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</si>
  <si>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</si>
  <si>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</si>
  <si>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</si>
  <si>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</si>
  <si>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</si>
  <si>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</si>
  <si>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</si>
  <si>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</si>
  <si>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</si>
  <si>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</si>
  <si>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</si>
  <si>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</si>
  <si>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</si>
  <si>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</si>
  <si>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</si>
  <si>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</si>
  <si>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</si>
  <si>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</si>
  <si>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</si>
  <si>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</si>
  <si>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</si>
  <si>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</si>
  <si>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</si>
  <si>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</si>
  <si>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</si>
  <si>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</si>
  <si>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(4,00480008460581 %)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</si>
  <si>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</si>
  <si>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</si>
  <si>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</si>
  <si>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</si>
  <si>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</si>
  <si>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</si>
  <si>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</si>
  <si>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</si>
  <si>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</si>
  <si>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</si>
  <si>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</si>
  <si>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</si>
  <si>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</si>
  <si>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</si>
  <si>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</si>
  <si>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</si>
  <si>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</si>
  <si>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</si>
  <si>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</si>
  <si>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AMBRIP</t>
  </si>
  <si>
    <t xml:space="preserve">OEDSPX</t>
  </si>
  <si>
    <t xml:space="preserve">OCTFON</t>
  </si>
  <si>
    <t xml:space="preserve">MIRSPX</t>
  </si>
  <si>
    <t xml:space="preserve">HILSPX</t>
  </si>
  <si>
    <t xml:space="preserve">PHAARU</t>
  </si>
  <si>
    <t xml:space="preserve">LYTSAL</t>
  </si>
  <si>
    <t xml:space="preserve">Il manque le(s) % de rec. !</t>
  </si>
  <si>
    <t xml:space="preserve">CLASPX</t>
  </si>
  <si>
    <t xml:space="preserve">SOADUL</t>
  </si>
  <si>
    <t xml:space="preserve">Newcod</t>
  </si>
  <si>
    <t xml:space="preserve">Coconeis sp.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</si>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</sst>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3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3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3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3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41463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7.9</v>
      </c>
      <c r="M5" s="52"/>
      <c r="N5" s="53" t="s">
        <v>16</v>
      </c>
      <c r="O5" s="54" t="n">
        <v>7.52941176470588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24</v>
      </c>
      <c r="C7" s="66" t="n">
        <v>76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0.00999999977648258</v>
      </c>
      <c r="C9" s="86" t="n">
        <v>5</v>
      </c>
      <c r="D9" s="87"/>
      <c r="E9" s="87"/>
      <c r="F9" s="88" t="n">
        <f aca="false">($B9*$B$7+$C9*$C$7)/100</f>
        <v>3.80239999994636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11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0.0299999993294477</v>
      </c>
      <c r="C20" s="165" t="n">
        <f aca="false">SUM(C23:C82)</f>
        <v>5.27000011153519</v>
      </c>
      <c r="D20" s="166"/>
      <c r="E20" s="167" t="s">
        <v>53</v>
      </c>
      <c r="F20" s="168" t="n">
        <f aca="false">($B20*$B$7+$C20*$C$7)/100</f>
        <v>4.01240008460581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0.00719999983906746</v>
      </c>
      <c r="C21" s="178" t="n">
        <f aca="false">C20*C7/100</f>
        <v>4.00520008476675</v>
      </c>
      <c r="D21" s="110" t="str">
        <f aca="false">IF(F21=0,"",IF((ABS(F21-F19))&gt;(0.2*F21),CONCATENATE(" rec. par taxa (",F21," %) supérieur à 20 % !"),""))</f>
        <v> rec. par taxa (4,01240008460581 %)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4.01240008460581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0.00759999983012676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AMBRIP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1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0.76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OEDSPX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16</v>
      </c>
      <c r="B25" s="221" t="n">
        <v>0</v>
      </c>
      <c r="C25" s="222" t="n">
        <v>3.41000008583069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2.59160006523132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MELSPX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0.200000002980232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0.152000002264977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OCTFON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0.00759999983012676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MIRSPX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0.00759999983012676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HILSPX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0.00759999983012676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PHAARU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</v>
      </c>
      <c r="C30" s="222" t="n">
        <v>0.01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0.0076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 t="s">
        <v>86</v>
      </c>
      <c r="Y30" s="215" t="str">
        <f aca="false">IF(A30="new.cod","NEWCOD",IF(AND((Z30=""),ISTEXT(A30)),A30,IF(Z30="","",INDEX(,Z30))))</f>
        <v>LYTSAL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0.600000023841858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0.458400018066168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CLASPX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SOADUL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0.00239999994635582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/>
      <c r="AB33" s="220" t="s">
        <v>90</v>
      </c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l'Aumance</v>
      </c>
      <c r="B84" s="256" t="str">
        <f aca="false">C3</f>
        <v>AUMANCE à HERISSON</v>
      </c>
      <c r="C84" s="257" t="n">
        <f aca="false">A4</f>
        <v>41463</v>
      </c>
      <c r="D84" s="258" t="str">
        <f aca="false">IF(ISERROR(SUM($T$23:$T$82)/SUM($U$23:$U$82)),"",SUM($T$23:$T$82)/SUM($U$23:$U$82))</f>
        <v/>
      </c>
      <c r="E84" s="259" t="n">
        <f aca="false">N13</f>
        <v>11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4.01240008460581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93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94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95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96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97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98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99</v>
      </c>
      <c r="R93" s="9"/>
      <c r="S93" s="215" t="str">
        <f aca="false">INDEX($A$23:$A$82,$S$92)</f>
        <v>AMBRIP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3">
    <cfRule type="expression" priority="28" aboveAverage="0" equalAverage="0" bottom="0" percent="0" rank="0" text="" dxfId="26">
      <formula>ISTEXT($E33)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