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3001" sheetId="1" state="visible" r:id="rId3"/>
  </sheets>
  <definedNames>
    <definedName function="false" hidden="false" localSheetId="0" name="_xlnm.Print_Area" vbProcedure="false">'04403001'!$A$1:$Q$82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<sst xmlns="http://schemas.openxmlformats.org/spreadsheetml/2006/main" count="162" uniqueCount="97">
  <si>
    <t xml:space="preserve">Relevés floristiques aquatiques - IBMR</t>
  </si>
  <si>
    <t xml:space="preserve">AQUABIO</t>
  </si>
  <si>
    <t xml:space="preserve">Marie COURSOLLES, Nicolas CONDUCHE</t>
  </si>
  <si>
    <t xml:space="preserve">RUISSEAU LE RAN</t>
  </si>
  <si>
    <t xml:space="preserve">RAN A BEAULIEU</t>
  </si>
  <si>
    <t xml:space="preserve">04403001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</si>
  <si>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</si>
  <si>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</si>
  <si>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</si>
  <si>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</si>
  <si>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</si>
  <si>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</si>
  <si>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</si>
  <si>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</si>
  <si>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</si>
  <si>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</si>
  <si>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</si>
  <si>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</si>
  <si>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</si>
  <si>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</si>
  <si>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</si>
  <si>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</si>
  <si>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</si>
  <si>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</si>
  <si>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</si>
  <si>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</si>
  <si>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</si>
  <si>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</si>
  <si>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</si>
  <si>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</si>
  <si>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</si>
  <si>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</si>
  <si>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</si>
  <si>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</si>
  <si>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</si>
  <si>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</si>
  <si>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</si>
  <si>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</si>
  <si>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</si>
  <si>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</si>
  <si>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</si>
  <si>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</si>
  <si>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</si>
  <si>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</si>
  <si>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</si>
  <si>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</si>
  <si>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</si>
  <si>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</si>
  <si>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</si>
  <si>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</si>
  <si>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</si>
  <si>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</si>
  <si>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</si>
  <si>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</si>
  <si>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</si>
  <si>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</si>
  <si>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</si>
  <si>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</si>
  <si>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</si>
  <si>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</si>
  <si>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</si>
  <si>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</si>
  <si>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</si>
  <si>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</si>
  <si>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</si>
  <si>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</si>
  <si>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</si>
  <si>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</si>
  <si>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</si>
  <si>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</si>
  <si>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</si>
  <si>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</si>
  <si>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</si>
  <si>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</si>
  <si>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</si>
  <si>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</si>
  <si>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</si>
  <si>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</si>
  <si>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</si>
  <si>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</si>
  <si>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FONANT</t>
  </si>
  <si>
    <t xml:space="preserve">MELSPX</t>
  </si>
  <si>
    <t xml:space="preserve">VERBEC</t>
  </si>
  <si>
    <t xml:space="preserve">HYAFLU</t>
  </si>
  <si>
    <t xml:space="preserve">PHOSPX</t>
  </si>
  <si>
    <t xml:space="preserve">GLYFLU</t>
  </si>
  <si>
    <t xml:space="preserve">RANREP</t>
  </si>
  <si>
    <t xml:space="preserve">NEWCOD</t>
  </si>
  <si>
    <t xml:space="preserve">Coconeis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</si>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</sst>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42611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11.7777777777778</v>
      </c>
      <c r="N5" s="48"/>
      <c r="O5" s="49" t="s">
        <v>15</v>
      </c>
      <c r="P5" s="50" t="n">
        <v>10.1666666666667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64</v>
      </c>
      <c r="C7" s="66" t="n">
        <v>36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5.09999990463257</v>
      </c>
      <c r="C9" s="66" t="n">
        <v>0.100000001490116</v>
      </c>
      <c r="D9" s="82"/>
      <c r="E9" s="82"/>
      <c r="F9" s="83" t="n">
        <f aca="false">($B9*$B$7+$C9*$C$7)/100</f>
        <v>3.29999993950129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5.14999999664724</v>
      </c>
      <c r="C20" s="155" t="n">
        <f aca="false">SUM(C23:C82)</f>
        <v>0.179999999701977</v>
      </c>
      <c r="D20" s="156"/>
      <c r="E20" s="157" t="s">
        <v>52</v>
      </c>
      <c r="F20" s="158" t="n">
        <f aca="false">($B20*$B$7+$C20*$C$7)/100</f>
        <v>3.36079999774694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3.29599999785423</v>
      </c>
      <c r="C21" s="166" t="n">
        <f aca="false">C20*C7/100</f>
        <v>0.0647999998927116</v>
      </c>
      <c r="D21" s="167" t="s">
        <v>55</v>
      </c>
      <c r="E21" s="168"/>
      <c r="F21" s="169" t="n">
        <f aca="false">B21+C21</f>
        <v>3.36079999774694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0.00639999985694885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0.0714285969734192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0.049314301982522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0.00639999985694885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0.0199999995529652</v>
      </c>
      <c r="C26" s="212" t="n">
        <v>0.0199999995529652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0.0199999995529652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0.00359999991953373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VERBEC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0.00639999985694885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HYAFLU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0.00359999991953373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0.00359999991953373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GLYFLU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5</v>
      </c>
      <c r="C31" s="212" t="n">
        <v>0.100000001490116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3.23600000053644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0.00359999991953373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RANREP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0.0285714007914066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0.021885696426034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Coconeis sp.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>NoCod</v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 t="s">
        <v>88</v>
      </c>
      <c r="X33" s="224"/>
      <c r="Y33" s="207" t="str">
        <f aca="false">IF(AND(ISNUMBER(F33),OR(A33="",A33="!!!!!!")),"!!!!!!",IF(A33="new.cod","NEWCOD",IF(AND((Z33=""),ISTEXT(A33),A33&lt;&gt;"!!!!!!"),A33,IF(Z33="","",INDEX(,Z33)))))</f>
        <v>NEWCOD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3.36079999774694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LE RAN</v>
      </c>
      <c r="B84" s="175" t="str">
        <f aca="false">C3</f>
        <v>RAN A BEAULIEU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3.36079999774694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96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2024-04-24T21:24:33Z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