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20006" sheetId="1" state="visible" r:id="rId3"/>
  </sheets>
  <definedNames>
    <definedName function="false" hidden="false" localSheetId="0" name="_xlnm.Print_Area" vbProcedure="false">'04420006'!$A$1:$Q$82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<sst xmlns="http://schemas.openxmlformats.org/spreadsheetml/2006/main" count="164" uniqueCount="100">
  <si>
    <t xml:space="preserve">Relevés floristiques aquatiques - IBMR</t>
  </si>
  <si>
    <t xml:space="preserve">AQUABIO</t>
  </si>
  <si>
    <t xml:space="preserve">Christelle GISSET, Laetitia BLANCHARD</t>
  </si>
  <si>
    <t xml:space="preserve">les Empèzes</t>
  </si>
  <si>
    <t xml:space="preserve">EMPÈZES À RAURET</t>
  </si>
  <si>
    <t xml:space="preserve">04420006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</si>
  <si>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</si>
  <si>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</si>
  <si>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</si>
  <si>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</si>
  <si>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</si>
  <si>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</si>
  <si>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</si>
  <si>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</si>
  <si>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</si>
  <si>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</si>
  <si>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</si>
  <si>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cascade</t>
  </si>
  <si>
    <t xml:space="preserve">autre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</si>
  <si>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</si>
  <si>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</si>
  <si>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</si>
  <si>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</si>
  <si>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</si>
  <si>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</si>
  <si>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</si>
  <si>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</si>
  <si>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</si>
  <si>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</si>
  <si>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</si>
  <si>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</si>
  <si>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</si>
  <si>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</si>
  <si>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</si>
  <si>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</si>
  <si>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</si>
  <si>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</si>
  <si>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</si>
  <si>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</si>
  <si>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</si>
  <si>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</si>
  <si>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</si>
  <si>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</si>
  <si>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</si>
  <si>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</si>
  <si>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</si>
  <si>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</si>
  <si>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</si>
  <si>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</si>
  <si>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</si>
  <si>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</si>
  <si>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</si>
  <si>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</si>
  <si>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</si>
  <si>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</si>
  <si>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</si>
  <si>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</si>
  <si>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</si>
  <si>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</si>
  <si>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</si>
  <si>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</si>
  <si>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</si>
  <si>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</si>
  <si>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</si>
  <si>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</si>
  <si>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</si>
  <si>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</si>
  <si>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</si>
  <si>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</si>
  <si>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</si>
  <si>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</si>
  <si>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</si>
  <si>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</si>
  <si>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</si>
  <si>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</si>
  <si>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</si>
  <si>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</si>
  <si>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CLASPX</t>
  </si>
  <si>
    <t xml:space="preserve"> -</t>
  </si>
  <si>
    <t xml:space="preserve">AGRSTO</t>
  </si>
  <si>
    <t xml:space="preserve">cf.</t>
  </si>
  <si>
    <t xml:space="preserve">MELSPX</t>
  </si>
  <si>
    <t xml:space="preserve">PHAARU</t>
  </si>
  <si>
    <t xml:space="preserve">RHYRIP</t>
  </si>
  <si>
    <t xml:space="preserve">PHOSPX</t>
  </si>
  <si>
    <t xml:space="preserve">STISPX</t>
  </si>
  <si>
    <t xml:space="preserve">CHIPOL</t>
  </si>
  <si>
    <t xml:space="preserve">CRAFIL</t>
  </si>
  <si>
    <t xml:space="preserve">FILULM</t>
  </si>
  <si>
    <t xml:space="preserve">FISRIV</t>
  </si>
  <si>
    <t xml:space="preserve">MENSPX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</si>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</sst>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42928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13.1666666666667</v>
      </c>
      <c r="N5" s="48"/>
      <c r="O5" s="49" t="s">
        <v>15</v>
      </c>
      <c r="P5" s="50" t="n">
        <v>12.5555555555556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17</v>
      </c>
      <c r="C7" s="66" t="n">
        <v>83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15</v>
      </c>
      <c r="C9" s="66" t="n">
        <v>41</v>
      </c>
      <c r="D9" s="82"/>
      <c r="E9" s="82"/>
      <c r="F9" s="83" t="n">
        <f aca="false">($B9*$B$7+$C9*$C$7)/100</f>
        <v>36.58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14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14.8728569708765</v>
      </c>
      <c r="C20" s="155" t="n">
        <f aca="false">SUM(C23:C82)</f>
        <v>41.0799983199686</v>
      </c>
      <c r="D20" s="156"/>
      <c r="E20" s="157" t="s">
        <v>52</v>
      </c>
      <c r="F20" s="158" t="n">
        <f aca="false">($B20*$B$7+$C20*$C$7)/100</f>
        <v>36.6247842906229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2.528385685049</v>
      </c>
      <c r="C21" s="166" t="n">
        <f aca="false">C20*C7/100</f>
        <v>34.0963986055739</v>
      </c>
      <c r="D21" s="167" t="s">
        <v>55</v>
      </c>
      <c r="E21" s="168"/>
      <c r="F21" s="169" t="n">
        <f aca="false">B21+C21</f>
        <v>36.6247842906229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0.00169999996200204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CLASPX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0.00829999981448054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80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AGRSTO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0.81285697221756</v>
      </c>
      <c r="C25" s="212" t="n">
        <v>40.0099983215332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33.3464842921495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MELSPX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0.00829999981448054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PHAARU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2</v>
      </c>
      <c r="C27" s="212" t="n">
        <v>0.0199999995529652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0.356599999628961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RHYRIP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0.00169999996200204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PHOSPX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0.00829999981448054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STISPX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0.00999999977648258</v>
      </c>
      <c r="C30" s="212" t="n">
        <v>0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0.00169999996200204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CHIPOL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15</v>
      </c>
      <c r="B31" s="211" t="n">
        <v>12</v>
      </c>
      <c r="C31" s="212" t="n">
        <v>1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2.87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HILSPX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0.00169999996200204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80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CRAFIL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0.00829999981448054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80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FILULM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0.00999999977648258</v>
      </c>
      <c r="C34" s="212" t="n">
        <v>0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0.00169999996200204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FISRIV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0.00829999981448054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MENSPX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0.00999999977648258</v>
      </c>
      <c r="C36" s="212" t="n">
        <v>0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0.00169999996200204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PAASPX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36.6247842906229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les Empèzes</v>
      </c>
      <c r="B84" s="175" t="str">
        <f aca="false">C3</f>
        <v>EMPÈZES À RAURET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14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36.6247842906229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92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93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94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95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96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97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98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99</v>
      </c>
      <c r="S93" s="6"/>
      <c r="T93" s="207" t="str">
        <f aca="false">INDEX($A$23:$A$82,$T$92)</f>
        <v>CLASPX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2024-06-19T17:09:26Z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