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25001" sheetId="1" state="visible" r:id="rId3"/>
  </sheets>
  <definedNames>
    <definedName function="false" hidden="false" localSheetId="0" name="_xlnm.Print_Area" vbProcedure="false">'04425001'!$A$1:$Q$82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<sst xmlns="http://schemas.openxmlformats.org/spreadsheetml/2006/main" count="160" uniqueCount="95">
  <si>
    <t xml:space="preserve">Relevés floristiques aquatiques - IBMR</t>
  </si>
  <si>
    <t xml:space="preserve">AQUABIO</t>
  </si>
  <si>
    <t xml:space="preserve">Marie COURSOLLES, Nicolas CONDUCHE</t>
  </si>
  <si>
    <t xml:space="preserve">ruisseau de leyvaux</t>
  </si>
  <si>
    <t xml:space="preserve">VOIREUZE A BLESLE</t>
  </si>
  <si>
    <t xml:space="preserve">04425001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</si>
  <si>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</si>
  <si>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</si>
  <si>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</si>
  <si>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</si>
  <si>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</si>
  <si>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</si>
  <si>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</si>
  <si>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</si>
  <si>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</si>
  <si>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</si>
  <si>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</si>
  <si>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</si>
  <si>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</si>
  <si>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</si>
  <si>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</si>
  <si>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</si>
  <si>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</si>
  <si>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</si>
  <si>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</si>
  <si>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</si>
  <si>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</si>
  <si>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</si>
  <si>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</si>
  <si>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</si>
  <si>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</si>
  <si>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</si>
  <si>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</si>
  <si>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</si>
  <si>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</si>
  <si>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</si>
  <si>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</si>
  <si>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</si>
  <si>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</si>
  <si>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</si>
  <si>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</si>
  <si>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</si>
  <si>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</si>
  <si>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</si>
  <si>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</si>
  <si>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</si>
  <si>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</si>
  <si>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</si>
  <si>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</si>
  <si>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</si>
  <si>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</si>
  <si>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</si>
  <si>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</si>
  <si>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</si>
  <si>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</si>
  <si>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</si>
  <si>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</si>
  <si>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</si>
  <si>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</si>
  <si>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</si>
  <si>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</si>
  <si>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</si>
  <si>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</si>
  <si>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</si>
  <si>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</si>
  <si>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</si>
  <si>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</si>
  <si>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</si>
  <si>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</si>
  <si>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</si>
  <si>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</si>
  <si>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</si>
  <si>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</si>
  <si>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</si>
  <si>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</si>
  <si>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</si>
  <si>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</si>
  <si>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CLASPX</t>
  </si>
  <si>
    <t xml:space="preserve"> -</t>
  </si>
  <si>
    <t xml:space="preserve">FONANT</t>
  </si>
  <si>
    <t xml:space="preserve">RHYRIP</t>
  </si>
  <si>
    <t xml:space="preserve">PHOSPX</t>
  </si>
  <si>
    <t xml:space="preserve">BRARIV</t>
  </si>
  <si>
    <t xml:space="preserve">CHIPOL</t>
  </si>
  <si>
    <t xml:space="preserve">LEASPX</t>
  </si>
  <si>
    <t xml:space="preserve">EQUARV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</si>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</sst>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42613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13.4</v>
      </c>
      <c r="N5" s="48"/>
      <c r="O5" s="49" t="s">
        <v>15</v>
      </c>
      <c r="P5" s="50" t="n">
        <v>12.7142857142857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75</v>
      </c>
      <c r="C7" s="66" t="n">
        <v>25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4.30000019073486</v>
      </c>
      <c r="C9" s="66" t="n">
        <v>3.20000004768372</v>
      </c>
      <c r="D9" s="82"/>
      <c r="E9" s="82"/>
      <c r="F9" s="83" t="n">
        <f aca="false">($B9*$B$7+$C9*$C$7)/100</f>
        <v>4.02500015497208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10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4.37000006996095</v>
      </c>
      <c r="C20" s="155" t="n">
        <f aca="false">SUM(C23:C82)</f>
        <v>3.33000001125038</v>
      </c>
      <c r="D20" s="156"/>
      <c r="E20" s="157" t="s">
        <v>52</v>
      </c>
      <c r="F20" s="158" t="n">
        <f aca="false">($B20*$B$7+$C20*$C$7)/100</f>
        <v>4.11000005528331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3.27750005247071</v>
      </c>
      <c r="C21" s="166" t="n">
        <f aca="false">C20*C7/100</f>
        <v>0.832500002812594</v>
      </c>
      <c r="D21" s="167" t="s">
        <v>55</v>
      </c>
      <c r="E21" s="168"/>
      <c r="F21" s="169" t="n">
        <f aca="false">B21+C21</f>
        <v>4.11000005528331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0.00749999983236194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CLASPX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0.5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0.375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FONANT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1.60000002384186</v>
      </c>
      <c r="C25" s="212" t="n">
        <v>0.300000011920929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1.27500002086163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RHYRIP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PHOSPX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0.0199999995529652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0.0149999996647239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BRARIV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0.00999999977648258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CHIPOL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15</v>
      </c>
      <c r="B29" s="211" t="n">
        <v>2.20000004768372</v>
      </c>
      <c r="C29" s="212" t="n">
        <v>3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2.40000003576279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HILSPX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84</v>
      </c>
      <c r="B30" s="211" t="n">
        <v>0.00999999977648258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0.00749999983236194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LEASPX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85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0.00249999994412065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EQUARV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0.00749999983236194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PAASPX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4.11000005528331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ruisseau de leyvaux</v>
      </c>
      <c r="B84" s="175" t="str">
        <f aca="false">C3</f>
        <v>VOIREUZE A BLESLE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10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4.11000005528331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87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88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89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90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91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92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93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94</v>
      </c>
      <c r="S93" s="6"/>
      <c r="T93" s="207" t="str">
        <f aca="false">INDEX($A$23:$A$82,$T$92)</f>
        <v>CLASPX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2024-04-24T21:17:05Z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