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0002" sheetId="1" state="visible" r:id="rId3"/>
  </sheets>
  <definedNames>
    <definedName function="false" hidden="false" localSheetId="0" name="_xlnm.Print_Area" vbProcedure="false">'04430002'!$A$1:$Q$82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<sst xmlns="http://schemas.openxmlformats.org/spreadsheetml/2006/main" count="163" uniqueCount="99">
  <si>
    <t xml:space="preserve">Relevés floristiques aquatiques - IBMR</t>
  </si>
  <si>
    <t xml:space="preserve">AQUABIO</t>
  </si>
  <si>
    <t xml:space="preserve">Nicolas CONDUCHE, Sarah MILLET</t>
  </si>
  <si>
    <t xml:space="preserve">le Gourcet</t>
  </si>
  <si>
    <t xml:space="preserve">LE GOURCET A BUSSET</t>
  </si>
  <si>
    <t xml:space="preserve">04430002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</si>
  <si>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</si>
  <si>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</si>
  <si>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</si>
  <si>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</si>
  <si>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</si>
  <si>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</si>
  <si>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</si>
  <si>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</si>
  <si>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</si>
  <si>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PORPIN</t>
  </si>
  <si>
    <t xml:space="preserve">Faciès dominant</t>
  </si>
  <si>
    <t xml:space="preserve">autre</t>
  </si>
  <si>
    <t xml:space="preserve">radier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</si>
  <si>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</si>
  <si>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</si>
  <si>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</si>
  <si>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</si>
  <si>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</si>
  <si>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</si>
  <si>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</si>
  <si>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</si>
  <si>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</si>
  <si>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</si>
  <si>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</si>
  <si>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</si>
  <si>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</si>
  <si>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</si>
  <si>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</si>
  <si>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</si>
  <si>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</si>
  <si>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</si>
  <si>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</si>
  <si>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</si>
  <si>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</si>
  <si>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</si>
  <si>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</si>
  <si>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</si>
  <si>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</si>
  <si>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</si>
  <si>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</si>
  <si>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</si>
  <si>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</si>
  <si>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</si>
  <si>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</si>
  <si>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</si>
  <si>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</si>
  <si>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</si>
  <si>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</si>
  <si>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</si>
  <si>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</si>
  <si>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</si>
  <si>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</si>
  <si>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</si>
  <si>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</si>
  <si>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</si>
  <si>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</si>
  <si>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</si>
  <si>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</si>
  <si>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</si>
  <si>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</si>
  <si>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</si>
  <si>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</si>
  <si>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</si>
  <si>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</si>
  <si>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</si>
  <si>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</si>
  <si>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</si>
  <si>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</si>
  <si>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</si>
  <si>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</si>
  <si>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</si>
  <si>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AGRSTO</t>
  </si>
  <si>
    <t xml:space="preserve">cf.</t>
  </si>
  <si>
    <t xml:space="preserve">MELSPX</t>
  </si>
  <si>
    <t xml:space="preserve"> -</t>
  </si>
  <si>
    <t xml:space="preserve">HYAFLU</t>
  </si>
  <si>
    <t xml:space="preserve">FISCRA</t>
  </si>
  <si>
    <t xml:space="preserve">RHYRIP</t>
  </si>
  <si>
    <t xml:space="preserve">PHOSPX</t>
  </si>
  <si>
    <t xml:space="preserve">CHIPOL</t>
  </si>
  <si>
    <t xml:space="preserve">THAALO</t>
  </si>
  <si>
    <t xml:space="preserve">CARREM</t>
  </si>
  <si>
    <t xml:space="preserve">KINPRA</t>
  </si>
  <si>
    <t xml:space="preserve">NEWCOD</t>
  </si>
  <si>
    <t xml:space="preserve">Cyperaceae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</si>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</sst>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42941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12.7368421052632</v>
      </c>
      <c r="N5" s="48"/>
      <c r="O5" s="49" t="s">
        <v>15</v>
      </c>
      <c r="P5" s="50" t="n">
        <v>12.9333333333333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2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49</v>
      </c>
      <c r="C7" s="66" t="n">
        <v>51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0.100000001490116</v>
      </c>
      <c r="C9" s="66" t="n">
        <v>0.800000011920929</v>
      </c>
      <c r="D9" s="82"/>
      <c r="E9" s="82"/>
      <c r="F9" s="83" t="n">
        <f aca="false">($B9*$B$7+$C9*$C$7)/100</f>
        <v>0.457000006809831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0.189999997615814</v>
      </c>
      <c r="C20" s="155" t="n">
        <f aca="false">SUM(C23:C82)</f>
        <v>0.889999993145466</v>
      </c>
      <c r="D20" s="156"/>
      <c r="E20" s="157" t="s">
        <v>52</v>
      </c>
      <c r="F20" s="158" t="n">
        <f aca="false">($B20*$B$7+$C20*$C$7)/100</f>
        <v>0.546999995335937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0.093099998831749</v>
      </c>
      <c r="C21" s="166" t="n">
        <f aca="false">C20*C7/100</f>
        <v>0.453899996504188</v>
      </c>
      <c r="D21" s="167" t="s">
        <v>55</v>
      </c>
      <c r="E21" s="168"/>
      <c r="F21" s="169" t="n">
        <f aca="false">B21+C21</f>
        <v>0.546999995335937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0.00509999988600612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AGRSTO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80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MELSPX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0.00489999989047647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80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HYAFLU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0.00999999977648258</v>
      </c>
      <c r="C26" s="212" t="n">
        <v>0.100000001490116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0.0559000006504357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80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FISCRA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15</v>
      </c>
      <c r="B27" s="211" t="n">
        <v>0.00999999977648258</v>
      </c>
      <c r="C27" s="212" t="n">
        <v>0.200000002980232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0.106900001410395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80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PORPIN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0.00999999977648258</v>
      </c>
      <c r="C28" s="212" t="n">
        <v>0.0299999993294477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0.0201999995484948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80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RHYRIP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0.00999999977648258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0.00999999977648258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80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PHOSPX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0.00489999989047647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80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CHIPOL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0.109999999403954</v>
      </c>
      <c r="C31" s="212" t="n">
        <v>0.509999990463257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0.313999994844198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80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THAALO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0.00509999988600612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80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CARREM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0.00999999977648258</v>
      </c>
      <c r="C33" s="212" t="n">
        <v>0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0.00489999989047647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80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KINPRA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0.00509999988600612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Cyperaceae</v>
      </c>
      <c r="M34" s="219"/>
      <c r="N34" s="219"/>
      <c r="O34" s="219"/>
      <c r="P34" s="220" t="s">
        <v>80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>NoCod</v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 t="s">
        <v>90</v>
      </c>
      <c r="X34" s="224"/>
      <c r="Y34" s="207" t="str">
        <f aca="false">IF(AND(ISNUMBER(F34),OR(A34="",A34="!!!!!!")),"!!!!!!",IF(A34="new.cod","NEWCOD",IF(AND((Z34=""),ISTEXT(A34),A34&lt;&gt;"!!!!!!"),A34,IF(Z34="","",INDEX(,Z34)))))</f>
        <v>NEWCOD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80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80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80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80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80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80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80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80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80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80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80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80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80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80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80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80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80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80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80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80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80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80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80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80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80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80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80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80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80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80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80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80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80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80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80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80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80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80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80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80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80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80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80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80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80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80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80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80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0.546999995335937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Gourcet</v>
      </c>
      <c r="B84" s="175" t="str">
        <f aca="false">C3</f>
        <v>LE GOURCET A BUSSET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12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0.546999995335937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91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92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93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94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95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96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97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98</v>
      </c>
      <c r="S93" s="6"/>
      <c r="T93" s="207" t="str">
        <f aca="false">INDEX($A$23:$A$82,$T$92)</f>
        <v>AGRSTO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2024-06-19T17:09:55Z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