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'04433002'!$A$1:$O$82</definedName>
    <definedName function="false" hidden="false" localSheetId="0" name="Excel_BuiltIn__FilterDatabase" vbProcedure="false">'04433002'!$A$23:$J$84</definedName>
    <definedName function="false" hidden="false" localSheetId="0" name="NOM" vbProcedure="false">'04433002'!$H$1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<sst xmlns="http://schemas.openxmlformats.org/spreadsheetml/2006/main" count="106" uniqueCount="102">
  <si>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</si>
  <si>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</si>
  <si>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</si>
  <si>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</si>
  <si>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</si>
  <si>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Sioule</t>
  </si>
  <si>
    <t xml:space="preserve">R SIOULE A CHOUVIGNY</t>
  </si>
  <si>
    <t xml:space="preserve">04433002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</si>
  <si>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</si>
  <si>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</si>
  <si>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</si>
  <si>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</si>
  <si>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</si>
  <si>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</si>
  <si>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</si>
  <si>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</si>
  <si>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</si>
  <si>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</si>
  <si>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</si>
  <si>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</si>
  <si>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</si>
  <si>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</si>
  <si>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</si>
  <si>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</si>
  <si>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</si>
  <si>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</si>
  <si>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</si>
  <si>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</si>
  <si>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</si>
  <si>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</si>
  <si>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</si>
  <si>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</si>
  <si>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</si>
  <si>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</si>
  <si>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</si>
  <si>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</si>
  <si>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</si>
  <si>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</si>
  <si>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</si>
  <si>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</si>
  <si>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</si>
  <si>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</si>
  <si>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</si>
  <si>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</si>
  <si>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</si>
  <si>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</si>
  <si>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</si>
  <si>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</si>
  <si>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</si>
  <si>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</si>
  <si>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</si>
  <si>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</si>
  <si>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</si>
  <si>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</si>
  <si>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</si>
  <si>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</si>
  <si>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</si>
  <si>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</si>
  <si>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</si>
  <si>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(24,1163999075443 %)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</si>
  <si>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</si>
  <si>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</si>
  <si>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</si>
  <si>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</si>
  <si>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</si>
  <si>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</si>
  <si>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</si>
  <si>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</si>
  <si>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</si>
  <si>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</si>
  <si>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</si>
  <si>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</si>
  <si>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</si>
  <si>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</si>
  <si>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</si>
  <si>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</si>
  <si>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</si>
  <si>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</si>
  <si>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</si>
  <si>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PHAARU</t>
  </si>
  <si>
    <t xml:space="preserve">AMBRIP</t>
  </si>
  <si>
    <t xml:space="preserve">EQUFLU</t>
  </si>
  <si>
    <t xml:space="preserve">FISCRA</t>
  </si>
  <si>
    <t xml:space="preserve">FONANT</t>
  </si>
  <si>
    <t xml:space="preserve">OCTFON</t>
  </si>
  <si>
    <t xml:space="preserve">OEDSPX</t>
  </si>
  <si>
    <t xml:space="preserve">RHYRIP</t>
  </si>
  <si>
    <t xml:space="preserve">ULOSPX</t>
  </si>
  <si>
    <t xml:space="preserve">AUDSPX</t>
  </si>
  <si>
    <t xml:space="preserve">MOOSPX</t>
  </si>
  <si>
    <t xml:space="preserve">MELSPX</t>
  </si>
  <si>
    <t xml:space="preserve">LEASPX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</si>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</sst>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11.2040816326531</v>
      </c>
      <c r="M5" s="52"/>
      <c r="N5" s="53" t="s">
        <v>16</v>
      </c>
      <c r="O5" s="54" t="n">
        <v>10.6744186046512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72</v>
      </c>
      <c r="C7" s="66" t="n">
        <v>18</v>
      </c>
      <c r="D7" s="67"/>
      <c r="E7" s="67"/>
      <c r="F7" s="68" t="str">
        <f aca="false">IF((OR((B7+C7=100),(B7+C7=0))),B7+C7,"ATTENTION")</f>
        <v>ATTENTION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20</v>
      </c>
      <c r="C9" s="86" t="n">
        <v>37</v>
      </c>
      <c r="D9" s="87"/>
      <c r="E9" s="87"/>
      <c r="F9" s="88" t="n">
        <f aca="false">($B9*$B$7+$C9*$C$7)/100</f>
        <v>21.06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15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24.4300000052899</v>
      </c>
      <c r="C20" s="165" t="n">
        <f aca="false">SUM(C23:C82)</f>
        <v>36.2599994651973</v>
      </c>
      <c r="D20" s="166"/>
      <c r="E20" s="167" t="s">
        <v>53</v>
      </c>
      <c r="F20" s="168" t="n">
        <f aca="false">($B20*$B$7+$C20*$C$7)/100</f>
        <v>24.1163999075443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17.5896000038087</v>
      </c>
      <c r="C21" s="178" t="n">
        <f aca="false">C20*C7/100</f>
        <v>6.52679990373552</v>
      </c>
      <c r="D21" s="110" t="str">
        <f aca="false">IF(F21=0,"",IF((ABS(F21-F19))&gt;(0.2*F21),CONCATENATE(" rec. par taxa (",F21," %) supérieur à 20 % !"),""))</f>
        <v> rec. par taxa (24,1163999075443 %)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24.1163999075443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0.00179999995976686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PHAARU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0.00179999995976686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AMBRIP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0.00179999995976686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EQUFLU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0.00899999979883432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FISCRA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0.00719999983906746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FONANT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0.00719999983906746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OCTFON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0.100000001490116</v>
      </c>
      <c r="C29" s="222" t="n">
        <v>4.375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0.859500001072884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OEDSPX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0.100000001490116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0.0720000010728836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RHYRIP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0.200000002980232</v>
      </c>
      <c r="C31" s="222" t="n">
        <v>8.76000022888184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1.7208000433445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ULOSPX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1.5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1.08179999995977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AUDSPX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1.5</v>
      </c>
      <c r="C33" s="222" t="n">
        <v>0.025000000372529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1.08450000006706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MOOSPX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16</v>
      </c>
      <c r="B34" s="221" t="n">
        <v>2</v>
      </c>
      <c r="C34" s="222" t="n">
        <v>0.699999988079071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1.56599999785423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HILSPX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90</v>
      </c>
      <c r="B35" s="221" t="n">
        <v>3.5</v>
      </c>
      <c r="C35" s="222" t="n">
        <v>21.9249992370605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6.4664998626709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MELSPX</v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91</v>
      </c>
      <c r="B36" s="221" t="n">
        <v>7.5</v>
      </c>
      <c r="C36" s="222" t="n">
        <v>0.125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5.4225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LEASPX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92</v>
      </c>
      <c r="B37" s="221" t="n">
        <v>8</v>
      </c>
      <c r="C37" s="222" t="n">
        <v>0.300000011920929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5.81400000214577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CLASPX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93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Sioule</v>
      </c>
      <c r="B84" s="256" t="str">
        <f aca="false">C3</f>
        <v>R SIOULE A CHOUVIGNY</v>
      </c>
      <c r="C84" s="257" t="n">
        <f aca="false">A4</f>
        <v>41454</v>
      </c>
      <c r="D84" s="258" t="str">
        <f aca="false">IF(ISERROR(SUM($T$23:$T$82)/SUM($U$23:$U$82)),"",SUM($T$23:$T$82)/SUM($U$23:$U$82))</f>
        <v/>
      </c>
      <c r="E84" s="259" t="n">
        <f aca="false">N13</f>
        <v>15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24.1163999075443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94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95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96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97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98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99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100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101</v>
      </c>
      <c r="R93" s="9"/>
      <c r="S93" s="215" t="str">
        <f aca="false">INDEX($A$23:$A$82,$S$92)</f>
        <v>PHAARU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2024-04-09T21:42:19Z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