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<sst xmlns="http://schemas.openxmlformats.org/spreadsheetml/2006/main" count="6493" uniqueCount="5306">
  <si>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</si>
  <si>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</si>
  <si>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</si>
  <si>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</si>
  <si>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</si>
  <si>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</si>
  <si>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</si>
  <si>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</si>
  <si>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</si>
  <si>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</si>
  <si>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</si>
  <si>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</si>
  <si>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</si>
  <si>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</si>
  <si>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</si>
  <si>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</si>
  <si>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</si>
  <si>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</si>
  <si>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</si>
  <si>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</si>
  <si>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</si>
  <si>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</si>
  <si>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</si>
  <si>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</si>
  <si>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</si>
  <si>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</si>
  <si>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</si>
  <si>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</si>
  <si>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</si>
  <si>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</si>
  <si>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</si>
  <si>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</si>
  <si>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</si>
  <si>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</si>
  <si>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</si>
  <si>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</si>
  <si>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</si>
  <si>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</si>
  <si>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</si>
  <si>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</si>
  <si>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</si>
  <si>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</si>
  <si>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</si>
  <si>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</si>
  <si>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</si>
  <si>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</si>
  <si>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</si>
  <si>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</si>
  <si>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</si>
  <si>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</si>
  <si>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</si>
  <si>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</si>
  <si>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</si>
  <si>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</si>
  <si>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</si>
  <si>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</si>
  <si>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</si>
  <si>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</si>
  <si>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</si>
  <si>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</si>
  <si>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</si>
  <si>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</si>
  <si>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</si>
  <si>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</si>
  <si>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</si>
  <si>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</si>
  <si>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</si>
  <si>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</si>
  <si>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</si>
  <si>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</si>
  <si>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</si>
  <si>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</si>
  <si>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</si>
  <si>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</si>
  <si>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</si>
  <si>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</si>
  <si>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</si>
  <si>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</si>
  <si>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</si>
  <si>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</si>
  <si>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</si>
  <si>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</si>
  <si>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</si>
  <si>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</si>
  <si>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</si>
  <si>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</si>
  <si>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</si>
  <si>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</si>
  <si>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</si>
  <si>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</si>
  <si>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</si>
  <si>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</si>
  <si>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</si>
  <si>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</si>
  <si>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</si>
  <si>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</si>
  <si>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</si>
  <si>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</si>
  <si>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</si>
  <si>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</si>
  <si>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</si>
  <si>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</si>
  <si>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</si>
  <si>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</si>
  <si>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</si>
  <si>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</si>
  <si>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</si>
  <si>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</si>
  <si>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</si>
  <si>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</si>
  <si>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</si>
  <si>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</si>
  <si>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</si>
  <si>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</si>
  <si>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</si>
  <si>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</si>
  <si>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</si>
  <si>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</si>
  <si>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</si>
  <si>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</si>
  <si>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</si>
  <si>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</si>
  <si>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</si>
  <si>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</si>
  <si>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</si>
  <si>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</si>
  <si>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</si>
  <si>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</si>
  <si>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</si>
  <si>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</si>
  <si>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</si>
  <si>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</si>
  <si>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</si>
  <si>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</si>
  <si>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</si>
  <si>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</si>
  <si>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</si>
  <si>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</si>
  <si>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</si>
  <si>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</si>
  <si>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</si>
  <si>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</si>
  <si>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</si>
  <si>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</si>
  <si>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</si>
  <si>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</si>
  <si>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</si>
  <si>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</si>
  <si>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</si>
  <si>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</si>
  <si>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</si>
  <si>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</si>
  <si>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</si>
  <si>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</si>
  <si>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</si>
  <si>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</si>
  <si>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</si>
  <si>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</si>
  <si>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</si>
  <si>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</si>
  <si>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</si>
  <si>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</si>
  <si>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</si>
  <si>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</si>
  <si>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</si>
  <si>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</si>
  <si>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</si>
  <si>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</si>
  <si>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</si>
  <si>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</si>
  <si>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</si>
  <si>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</si>
  <si>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</si>
  <si>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</si>
  <si>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</si>
  <si>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</si>
  <si>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</si>
  <si>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</si>
  <si>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</si>
  <si>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</si>
  <si>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</si>
  <si>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</si>
  <si>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</si>
  <si>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</si>
  <si>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</si>
  <si>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</si>
  <si>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</si>
  <si>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</si>
  <si>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</si>
  <si>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</si>
  <si>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</si>
  <si>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</si>
  <si>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</si>
  <si>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</si>
  <si>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</si>
  <si>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</si>
  <si>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</si>
  <si>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</si>
  <si>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</si>
  <si>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</si>
  <si>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</si>
  <si>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</si>
  <si>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</si>
  <si>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</si>
  <si>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</si>
  <si>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</si>
  <si>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</si>
  <si>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</si>
  <si>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</si>
  <si>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</si>
  <si>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</si>
  <si>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</si>
  <si>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</si>
  <si>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</si>
  <si>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</si>
  <si>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</si>
  <si>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</si>
  <si>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</si>
  <si>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</si>
  <si>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</si>
  <si>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</si>
  <si>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</si>
  <si>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</si>
  <si>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</si>
  <si>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</si>
  <si>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</si>
  <si>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</si>
  <si>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</si>
  <si>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</si>
  <si>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</si>
  <si>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</si>
  <si>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</si>
  <si>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</si>
  <si>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</si>
  <si>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</si>
  <si>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</si>
  <si>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</si>
  <si>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</si>
  <si>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</si>
  <si>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</si>
  <si>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</si>
  <si>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</si>
  <si>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</si>
  <si>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</si>
  <si>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</si>
  <si>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</si>
  <si>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</si>
  <si>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</si>
  <si>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</si>
  <si>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</si>
  <si>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</si>
  <si>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</si>
  <si>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</si>
  <si>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</si>
  <si>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</si>
  <si>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</si>
  <si>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</si>
  <si>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</si>
  <si>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</si>
  <si>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</si>
  <si>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</si>
  <si>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</si>
  <si>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</si>
  <si>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</si>
  <si>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</si>
  <si>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</si>
  <si>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</si>
  <si>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</si>
  <si>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</si>
  <si>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</si>
  <si>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</si>
  <si>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</si>
  <si>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</si>
  <si>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</si>
  <si>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</si>
  <si>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</si>
  <si>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</si>
  <si>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</si>
  <si>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</si>
  <si>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</si>
  <si>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</si>
  <si>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</si>
  <si>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</si>
  <si>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</si>
  <si>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</si>
  <si>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</si>
  <si>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</si>
  <si>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</si>
  <si>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</si>
  <si>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</si>
  <si>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</si>
  <si>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</si>
  <si>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</si>
  <si>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</si>
  <si>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</si>
  <si>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</si>
  <si>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</si>
  <si>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</si>
  <si>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</si>
  <si>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</si>
  <si>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</si>
  <si>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</si>
  <si>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</si>
  <si>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</si>
  <si>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</si>
  <si>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</si>
  <si>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</si>
  <si>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</si>
  <si>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</si>
  <si>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</si>
  <si>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</si>
  <si>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</si>
  <si>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</si>
  <si>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</si>
  <si>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</si>
  <si>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</si>
  <si>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</si>
  <si>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</si>
  <si>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</si>
  <si>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</si>
  <si>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</si>
  <si>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</si>
  <si>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</si>
  <si>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</si>
  <si>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</si>
  <si>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</si>
  <si>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</si>
  <si>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</si>
  <si>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</si>
  <si>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</si>
  <si>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</si>
  <si>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</si>
  <si>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</si>
  <si>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</si>
  <si>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</si>
  <si>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</si>
  <si>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</si>
  <si>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</si>
  <si>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</si>
  <si>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</si>
  <si>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</si>
  <si>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</si>
  <si>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</si>
  <si>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</si>
  <si>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</si>
  <si>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</si>
  <si>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</si>
  <si>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</si>
  <si>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</si>
  <si>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</si>
  <si>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</si>
  <si>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</si>
  <si>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</si>
  <si>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</si>
  <si>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</si>
  <si>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</si>
  <si>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</si>
  <si>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</si>
  <si>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</si>
  <si>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</si>
  <si>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</si>
  <si>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</si>
  <si>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</si>
  <si>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</si>
  <si>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</si>
  <si>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</si>
  <si>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</si>
  <si>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</si>
  <si>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</si>
  <si>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</si>
  <si>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</si>
  <si>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</si>
  <si>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</si>
  <si>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</si>
  <si>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</si>
  <si>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</si>
  <si>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</si>
  <si>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</si>
  <si>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</si>
  <si>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</si>
  <si>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</si>
  <si>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</si>
  <si>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</si>
  <si>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</si>
  <si>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</si>
  <si>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</si>
  <si>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</si>
  <si>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</si>
  <si>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</si>
  <si>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</si>
  <si>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</si>
  <si>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</si>
  <si>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</si>
  <si>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</si>
  <si>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</si>
  <si>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</si>
  <si>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</si>
  <si>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</si>
  <si>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</si>
  <si>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</si>
  <si>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</si>
  <si>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</si>
  <si>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</si>
  <si>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</si>
  <si>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</si>
  <si>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</si>
  <si>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</si>
  <si>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</si>
  <si>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</si>
  <si>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</si>
  <si>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</si>
  <si>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</si>
  <si>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</si>
  <si>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</si>
  <si>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</si>
  <si>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</si>
  <si>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</si>
  <si>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</si>
  <si>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</si>
  <si>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</si>
  <si>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</si>
  <si>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</si>
  <si>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</si>
  <si>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</si>
  <si>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</si>
  <si>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</si>
  <si>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</si>
  <si>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</si>
  <si>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</si>
  <si>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</si>
  <si>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</si>
  <si>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</si>
  <si>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</si>
  <si>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</si>
  <si>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</si>
  <si>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</si>
  <si>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</si>
  <si>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</si>
  <si>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</si>
  <si>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</si>
  <si>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</si>
  <si>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</si>
  <si>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</si>
  <si>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</si>
  <si>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</si>
  <si>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</si>
  <si>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</si>
  <si>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</si>
  <si>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</si>
  <si>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</si>
  <si>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</si>
  <si>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</si>
  <si>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</si>
  <si>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</si>
  <si>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</si>
  <si>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</si>
  <si>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</si>
  <si>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</si>
  <si>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</si>
  <si>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</si>
  <si>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</si>
  <si>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</si>
  <si>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</si>
  <si>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</si>
  <si>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</si>
  <si>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</si>
  <si>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</si>
  <si>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</si>
  <si>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</si>
  <si>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</si>
  <si>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</si>
  <si>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</si>
  <si>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</si>
  <si>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</si>
  <si>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</si>
  <si>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</si>
  <si>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</si>
  <si>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</si>
  <si>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</si>
  <si>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</si>
  <si>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</si>
  <si>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</si>
  <si>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</si>
  <si>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</si>
  <si>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</si>
  <si>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</si>
  <si>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</si>
  <si>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</si>
  <si>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</si>
  <si>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</si>
  <si>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</si>
  <si>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</si>
  <si>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</si>
  <si>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</si>
  <si>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</si>
  <si>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</si>
  <si>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</si>
  <si>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</si>
  <si>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</si>
  <si>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</si>
  <si>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</si>
  <si>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</si>
  <si>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</si>
  <si>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</si>
  <si>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</si>
  <si>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</si>
  <si>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</si>
  <si>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</si>
  <si>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</si>
  <si>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</si>
  <si>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</si>
  <si>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</si>
  <si>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</si>
  <si>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</si>
  <si>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</si>
  <si>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</si>
  <si>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</si>
  <si>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</si>
  <si>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</si>
  <si>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</si>
  <si>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</si>
  <si>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</si>
  <si>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</si>
  <si>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</si>
  <si>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</si>
  <si>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</si>
  <si>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</si>
  <si>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</si>
  <si>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</si>
  <si>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</si>
  <si>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</si>
  <si>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</si>
  <si>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</si>
  <si>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</si>
  <si>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</si>
  <si>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</si>
  <si>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</si>
  <si>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</si>
  <si>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</si>
  <si>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</si>
  <si>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</si>
  <si>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</si>
  <si>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</si>
  <si>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</si>
  <si>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</si>
  <si>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</si>
  <si>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</si>
  <si>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</si>
  <si>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</si>
  <si>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</si>
  <si>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</si>
  <si>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</si>
  <si>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</si>
  <si>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</si>
  <si>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</si>
  <si>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</si>
  <si>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</si>
  <si>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</si>
  <si>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</si>
  <si>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</si>
  <si>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</si>
  <si>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</si>
  <si>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</si>
  <si>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</si>
  <si>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</si>
  <si>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</si>
  <si>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</si>
  <si>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</si>
  <si>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</si>
  <si>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</si>
  <si>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</si>
  <si>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</si>
  <si>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</si>
  <si>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</si>
  <si>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</si>
  <si>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</si>
  <si>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</si>
  <si>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</si>
  <si>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</si>
  <si>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</si>
  <si>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</si>
  <si>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</si>
  <si>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</si>
  <si>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</si>
  <si>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</si>
  <si>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</si>
  <si>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</si>
  <si>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</si>
  <si>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</si>
  <si>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</si>
  <si>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</si>
  <si>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</si>
  <si>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</si>
  <si>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</si>
  <si>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</si>
  <si>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</si>
  <si>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</si>
  <si>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</si>
  <si>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</si>
  <si>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</si>
  <si>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</si>
  <si>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</si>
  <si>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</si>
  <si>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</si>
  <si>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</si>
  <si>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</si>
  <si>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</si>
  <si>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</si>
  <si>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</si>
  <si>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</si>
  <si>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</si>
  <si>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</si>
  <si>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</si>
  <si>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</si>
  <si>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</si>
  <si>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</si>
  <si>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</si>
  <si>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</si>
  <si>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</si>
  <si>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</si>
  <si>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</si>
  <si>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</si>
  <si>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</si>
  <si>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</si>
  <si>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</si>
  <si>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</si>
  <si>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</si>
  <si>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</si>
  <si>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</si>
  <si>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</si>
  <si>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</si>
  <si>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</si>
  <si>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</si>
  <si>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</si>
  <si>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</si>
  <si>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</si>
  <si>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</si>
  <si>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</si>
  <si>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</si>
  <si>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</si>
  <si>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</si>
  <si>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</si>
  <si>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</si>
  <si>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</si>
  <si>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</si>
  <si>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</si>
  <si>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</si>
  <si>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</si>
  <si>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</si>
  <si>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</si>
  <si>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</si>
  <si>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</si>
  <si>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</si>
  <si>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</si>
  <si>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</si>
  <si>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</si>
  <si>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</si>
  <si>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</si>
  <si>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</si>
  <si>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</si>
  <si>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</si>
  <si>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</si>
  <si>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</si>
  <si>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</si>
  <si>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</si>
  <si>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</si>
  <si>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</si>
  <si>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</si>
  <si>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</si>
  <si>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</si>
  <si>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</si>
  <si>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</si>
  <si>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</si>
  <si>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</si>
  <si>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</si>
  <si>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</si>
  <si>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</si>
  <si>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</si>
  <si>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</si>
  <si>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</si>
  <si>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</si>
  <si>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</si>
  <si>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</si>
  <si>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</si>
  <si>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</si>
  <si>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</si>
  <si>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</si>
  <si>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</si>
  <si>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</si>
  <si>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</si>
  <si>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</si>
  <si>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</si>
  <si>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</si>
  <si>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</si>
  <si>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</si>
  <si>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</si>
  <si>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</si>
  <si>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</si>
  <si>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</si>
  <si>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</si>
  <si>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</si>
  <si>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</si>
  <si>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</si>
  <si>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</si>
  <si>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</si>
  <si>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</si>
  <si>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</si>
  <si>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</si>
  <si>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</si>
  <si>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</si>
  <si>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</si>
  <si>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</si>
  <si>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</si>
  <si>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</si>
  <si>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</si>
  <si>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</si>
  <si>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</si>
  <si>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</si>
  <si>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</si>
  <si>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</si>
  <si>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</si>
  <si>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</si>
  <si>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</si>
  <si>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</si>
  <si>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</si>
  <si>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</si>
  <si>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</si>
  <si>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</si>
  <si>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</si>
  <si>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</si>
  <si>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</si>
  <si>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</si>
  <si>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</si>
  <si>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</si>
  <si>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</si>
  <si>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</si>
  <si>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</si>
  <si>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</si>
  <si>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</si>
  <si>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</si>
  <si>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</si>
  <si>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</si>
  <si>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</si>
  <si>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</si>
  <si>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</si>
  <si>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</si>
  <si>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</si>
  <si>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</si>
  <si>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</si>
  <si>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</si>
  <si>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</si>
  <si>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</si>
  <si>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</si>
  <si>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</si>
  <si>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</si>
  <si>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</si>
  <si>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</si>
  <si>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</si>
  <si>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</si>
  <si>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</si>
  <si>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</si>
  <si>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</si>
  <si>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</si>
  <si>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</si>
  <si>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</si>
  <si>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</si>
  <si>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</si>
  <si>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</si>
  <si>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</si>
  <si>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</si>
  <si>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</si>
  <si>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</si>
  <si>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</si>
  <si>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</si>
  <si>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</si>
  <si>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</si>
  <si>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</si>
  <si>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</si>
  <si>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</si>
  <si>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</si>
  <si>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</si>
  <si>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</si>
  <si>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</si>
  <si>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</si>
  <si>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</si>
  <si>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</si>
  <si>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</si>
  <si>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</si>
  <si>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</si>
  <si>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</si>
  <si>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</si>
  <si>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</si>
  <si>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</si>
  <si>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</si>
  <si>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</si>
  <si>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</si>
  <si>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</si>
  <si>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</si>
  <si>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</si>
  <si>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</si>
  <si>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</si>
  <si>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</si>
  <si>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</si>
  <si>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</si>
  <si>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</si>
  <si>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</si>
  <si>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</si>
  <si>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</si>
  <si>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</si>
  <si>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</si>
  <si>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</si>
  <si>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</si>
  <si>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</si>
  <si>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</si>
  <si>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</si>
  <si>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</si>
  <si>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</si>
  <si>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</si>
  <si>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</si>
  <si>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</si>
  <si>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</si>
  <si>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</si>
  <si>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</si>
  <si>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</si>
  <si>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</si>
  <si>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</si>
  <si>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</si>
  <si>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</si>
  <si>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</si>
  <si>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</si>
  <si>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</si>
  <si>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</si>
  <si>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</si>
  <si>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</si>
  <si>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</si>
  <si>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</si>
  <si>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</si>
  <si>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</si>
  <si>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</si>
  <si>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</si>
  <si>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</si>
  <si>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</si>
  <si>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</si>
  <si>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</si>
  <si>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</si>
  <si>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</si>
  <si>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</si>
  <si>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</si>
  <si>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</si>
  <si>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</si>
  <si>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</si>
  <si>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</si>
  <si>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</si>
  <si>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</si>
  <si>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</si>
  <si>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</si>
  <si>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</si>
  <si>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</si>
  <si>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</si>
  <si>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</si>
  <si>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</si>
  <si>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</si>
  <si>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</si>
  <si>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</si>
  <si>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</si>
  <si>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</si>
  <si>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</si>
  <si>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</si>
  <si>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</si>
  <si>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</si>
  <si>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</si>
  <si>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</si>
  <si>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</si>
  <si>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</si>
  <si>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</si>
  <si>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</si>
  <si>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</si>
  <si>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</si>
  <si>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</si>
  <si>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</si>
  <si>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</si>
  <si>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</si>
  <si>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</si>
  <si>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</si>
  <si>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</si>
  <si>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</si>
  <si>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</si>
  <si>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</si>
  <si>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</si>
  <si>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</si>
  <si>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</si>
  <si>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</si>
  <si>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</si>
  <si>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</si>
  <si>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</si>
  <si>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</si>
  <si>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</si>
  <si>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</si>
  <si>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</si>
  <si>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</si>
  <si>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</si>
  <si>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</si>
  <si>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</si>
  <si>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</si>
  <si>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</si>
  <si>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</si>
  <si>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</si>
  <si>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</si>
  <si>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</si>
  <si>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</si>
  <si>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</si>
  <si>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</si>
  <si>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</si>
  <si>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</si>
  <si>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</si>
  <si>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</si>
  <si>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</si>
  <si>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</si>
  <si>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</si>
  <si>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</si>
  <si>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</si>
  <si>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</si>
  <si>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</si>
  <si>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</si>
  <si>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</si>
  <si>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</si>
  <si>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</si>
  <si>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</si>
  <si>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</si>
  <si>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</si>
  <si>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</si>
  <si>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</si>
  <si>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</si>
  <si>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</si>
  <si>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</si>
  <si>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</si>
  <si>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</si>
  <si>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</si>
  <si>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</si>
  <si>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</si>
  <si>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</si>
  <si>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</si>
  <si>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</si>
  <si>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</si>
  <si>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</si>
  <si>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</si>
  <si>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</si>
  <si>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</si>
  <si>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</si>
  <si>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</si>
  <si>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</si>
  <si>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</si>
  <si>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</si>
  <si>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</si>
  <si>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</si>
  <si>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</si>
  <si>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</si>
  <si>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</si>
  <si>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</si>
  <si>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</si>
  <si>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</si>
  <si>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</si>
  <si>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</si>
  <si>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</si>
  <si>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</si>
  <si>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</si>
  <si>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</si>
  <si>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</si>
  <si>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</si>
  <si>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</si>
  <si>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</si>
  <si>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</si>
  <si>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</si>
  <si>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</si>
  <si>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</si>
  <si>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</si>
  <si>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</si>
  <si>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</si>
  <si>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</si>
  <si>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</si>
  <si>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</si>
  <si>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</si>
  <si>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</si>
  <si>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</si>
  <si>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</si>
  <si>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</si>
  <si>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</si>
  <si>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</si>
  <si>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</si>
  <si>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</si>
  <si>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</si>
  <si>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</si>
  <si>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</si>
  <si>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</si>
  <si>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</si>
  <si>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</si>
  <si>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</si>
  <si>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</si>
  <si>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</si>
  <si>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</si>
  <si>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</si>
  <si>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</si>
  <si>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</si>
  <si>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</si>
  <si>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</si>
  <si>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</si>
  <si>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</si>
  <si>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</si>
  <si>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</si>
  <si>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</si>
  <si>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</si>
  <si>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</si>
  <si>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</si>
  <si>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</si>
  <si>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</si>
  <si>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</si>
  <si>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</si>
  <si>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</si>
  <si>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</si>
  <si>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</si>
  <si>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</si>
  <si>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</si>
  <si>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</si>
  <si>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</si>
  <si>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</si>
  <si>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</si>
  <si>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</si>
  <si>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</si>
  <si>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</si>
  <si>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</si>
  <si>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</si>
  <si>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</si>
  <si>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</si>
  <si>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</si>
  <si>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</si>
  <si>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</si>
  <si>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</si>
  <si>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</si>
  <si>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</si>
  <si>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</si>
  <si>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</si>
  <si>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</si>
  <si>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</si>
  <si>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</si>
  <si>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</si>
  <si>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</si>
  <si>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</si>
  <si>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</si>
  <si>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</si>
  <si>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</si>
  <si>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</si>
  <si>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</si>
  <si>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</si>
  <si>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</si>
  <si>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</si>
  <si>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</si>
  <si>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</si>
  <si>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</si>
  <si>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</si>
  <si>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</si>
  <si>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</si>
  <si>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</si>
  <si>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</si>
  <si>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</si>
  <si>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</si>
  <si>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</si>
  <si>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</si>
  <si>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</si>
  <si>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</si>
  <si>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</si>
  <si>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</si>
  <si>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</si>
  <si>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</si>
  <si>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</si>
  <si>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</si>
  <si>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</si>
  <si>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</si>
  <si>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</si>
  <si>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</si>
  <si>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</si>
  <si>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</si>
  <si>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</si>
  <si>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</si>
  <si>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</si>
  <si>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</si>
  <si>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</si>
  <si>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</si>
  <si>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</si>
  <si>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</si>
  <si>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</si>
  <si>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</si>
  <si>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</si>
  <si>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</si>
  <si>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</si>
  <si>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</si>
  <si>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</si>
  <si>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</si>
  <si>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</si>
  <si>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</si>
  <si>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</si>
  <si>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</si>
  <si>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</si>
  <si>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</si>
  <si>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</si>
  <si>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</si>
  <si>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</si>
  <si>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</si>
  <si>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</si>
  <si>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</si>
  <si>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</si>
  <si>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</si>
  <si>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</si>
  <si>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</si>
  <si>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</si>
  <si>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</si>
  <si>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</si>
  <si>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</si>
  <si>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</si>
  <si>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</si>
  <si>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</si>
  <si>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</si>
  <si>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</si>
  <si>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</si>
  <si>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</si>
  <si>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</si>
  <si>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</si>
  <si>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</si>
  <si>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</si>
  <si>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</si>
  <si>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</si>
  <si>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</si>
  <si>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</si>
  <si>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</si>
  <si>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</si>
  <si>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</si>
  <si>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</si>
  <si>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</si>
  <si>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</si>
  <si>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</si>
  <si>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</si>
  <si>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</si>
  <si>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</si>
  <si>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</si>
  <si>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</si>
  <si>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</si>
  <si>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</si>
  <si>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</si>
  <si>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</si>
  <si>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</si>
  <si>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</si>
  <si>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</si>
  <si>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</si>
  <si>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</si>
  <si>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</si>
  <si>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</si>
  <si>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</si>
  <si>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</si>
  <si>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</si>
  <si>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</si>
  <si>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</si>
  <si>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</si>
  <si>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</si>
  <si>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</si>
  <si>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</si>
  <si>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</si>
  <si>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</si>
  <si>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</si>
  <si>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</si>
  <si>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</si>
  <si>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</si>
  <si>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</si>
  <si>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</si>
  <si>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</si>
  <si>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</si>
  <si>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</si>
  <si>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</si>
  <si>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</si>
  <si>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</si>
  <si>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</si>
  <si>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</si>
  <si>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</si>
  <si>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</si>
  <si>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</si>
  <si>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</si>
  <si>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</si>
  <si>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</si>
  <si>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</si>
  <si>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</si>
  <si>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</si>
  <si>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</si>
  <si>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</si>
  <si>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</si>
  <si>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</si>
  <si>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</si>
  <si>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</si>
  <si>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</si>
  <si>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</si>
  <si>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</si>
  <si>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</si>
  <si>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</si>
  <si>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</si>
  <si>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</si>
  <si>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</si>
  <si>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</si>
  <si>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</si>
  <si>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</si>
  <si>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</si>
  <si>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</si>
  <si>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</si>
  <si>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</si>
  <si>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</si>
  <si>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</si>
  <si>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</si>
  <si>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</si>
  <si>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</si>
  <si>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</si>
  <si>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</si>
  <si>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</si>
  <si>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</si>
  <si>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</si>
  <si>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</si>
  <si>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</si>
  <si>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</si>
  <si>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</si>
  <si>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</si>
  <si>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</si>
  <si>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</si>
  <si>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</si>
  <si>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</si>
  <si>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</si>
  <si>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</si>
  <si>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</si>
  <si>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</si>
  <si>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</si>
  <si>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</si>
  <si>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</si>
  <si>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</si>
  <si>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</si>
  <si>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</si>
  <si>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</si>
  <si>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</si>
  <si>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</si>
  <si>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</si>
  <si>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</si>
  <si>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</si>
  <si>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</si>
  <si>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</si>
  <si>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</si>
  <si>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</si>
  <si>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</si>
  <si>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</si>
  <si>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</si>
  <si>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</si>
  <si>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</si>
  <si>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</si>
  <si>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</si>
  <si>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</si>
  <si>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</si>
  <si>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</si>
  <si>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</si>
  <si>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</si>
  <si>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</si>
  <si>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</si>
  <si>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</si>
  <si>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</si>
  <si>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</si>
  <si>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</si>
  <si>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</si>
  <si>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</si>
  <si>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</si>
  <si>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</si>
  <si>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</si>
  <si>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</si>
  <si>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</si>
  <si>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</si>
  <si>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</si>
  <si>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</si>
  <si>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</si>
  <si>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</si>
  <si>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</si>
  <si>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</si>
  <si>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</si>
  <si>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</si>
  <si>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</si>
  <si>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</si>
  <si>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</si>
  <si>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</si>
  <si>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</si>
  <si>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</si>
  <si>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</si>
  <si>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</si>
  <si>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</si>
  <si>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</si>
  <si>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</si>
  <si>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</si>
  <si>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</si>
  <si>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</si>
  <si>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</si>
  <si>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</si>
  <si>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</si>
  <si>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</si>
  <si>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</si>
  <si>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</si>
  <si>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</si>
  <si>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</si>
  <si>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</si>
  <si>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</si>
  <si>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</si>
  <si>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</si>
  <si>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</si>
  <si>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</si>
  <si>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</si>
  <si>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</si>
  <si>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</si>
  <si>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</si>
  <si>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</si>
  <si>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</si>
  <si>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</si>
  <si>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</si>
  <si>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</si>
  <si>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</si>
  <si>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</si>
  <si>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</si>
  <si>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</si>
  <si>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</si>
  <si>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</si>
  <si>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</si>
  <si>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</si>
  <si>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</si>
  <si>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</si>
  <si>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</si>
  <si>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</si>
  <si>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</si>
  <si>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</si>
  <si>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</si>
  <si>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</si>
  <si>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</si>
  <si>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</si>
  <si>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</si>
  <si>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</si>
  <si>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</si>
  <si>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</si>
  <si>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</si>
  <si>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</si>
  <si>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</si>
  <si>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</si>
  <si>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</si>
  <si>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</si>
  <si>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</si>
  <si>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</si>
  <si>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</si>
  <si>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</si>
  <si>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</si>
  <si>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</si>
  <si>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</si>
  <si>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</si>
  <si>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</si>
  <si>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</si>
  <si>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</si>
  <si>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</si>
  <si>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</si>
  <si>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</si>
  <si>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</si>
  <si>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</si>
  <si>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</si>
  <si>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</si>
  <si>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</si>
  <si>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</si>
  <si>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</si>
  <si>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</si>
  <si>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</si>
  <si>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</si>
  <si>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</si>
  <si>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</si>
  <si>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</si>
  <si>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</si>
  <si>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</si>
  <si>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</si>
  <si>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</si>
  <si>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</si>
  <si>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</si>
  <si>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</si>
  <si>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</si>
  <si>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</si>
  <si>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</si>
  <si>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</si>
  <si>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</si>
  <si>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</si>
  <si>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</si>
  <si>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</si>
  <si>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</si>
  <si>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</si>
  <si>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</si>
  <si>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</si>
  <si>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</si>
  <si>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</si>
  <si>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</si>
  <si>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</si>
  <si>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</si>
  <si>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</si>
  <si>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</si>
  <si>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</si>
  <si>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</si>
  <si>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</si>
  <si>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</si>
  <si>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</si>
  <si>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</si>
  <si>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</si>
  <si>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</si>
  <si>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</si>
  <si>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</si>
  <si>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</si>
  <si>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</si>
  <si>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</si>
  <si>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</si>
  <si>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</si>
  <si>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</si>
  <si>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</si>
  <si>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</si>
  <si>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</si>
  <si>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</si>
  <si>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</si>
  <si>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</si>
  <si>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</si>
  <si>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</si>
  <si>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</si>
  <si>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</si>
  <si>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</si>
  <si>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</si>
  <si>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</si>
  <si>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</si>
  <si>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</si>
  <si>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</si>
  <si>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</si>
  <si>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</si>
  <si>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</si>
  <si>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</si>
  <si>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</si>
  <si>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</si>
  <si>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</si>
  <si>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</si>
  <si>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</si>
  <si>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</si>
  <si>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</si>
  <si>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</si>
  <si>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</si>
  <si>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</si>
  <si>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</si>
  <si>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</si>
  <si>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</si>
  <si>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</si>
  <si>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</si>
  <si>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</si>
  <si>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</si>
  <si>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</si>
  <si>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</si>
  <si>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</si>
  <si>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</si>
  <si>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</si>
  <si>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</si>
  <si>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</si>
  <si>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</si>
  <si>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</si>
  <si>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</si>
  <si>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</si>
  <si>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</si>
  <si>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</si>
  <si>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</si>
  <si>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</si>
  <si>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</si>
  <si>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</si>
  <si>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</si>
  <si>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</si>
  <si>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</si>
  <si>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</si>
  <si>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</si>
  <si>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</si>
  <si>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</si>
  <si>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</si>
  <si>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</si>
  <si>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</si>
  <si>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</si>
  <si>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</si>
  <si>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</si>
  <si>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</si>
  <si>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</si>
  <si>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</si>
  <si>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</si>
  <si>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</si>
  <si>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</si>
  <si>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</si>
  <si>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</si>
  <si>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</si>
  <si>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</si>
  <si>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</si>
  <si>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</si>
  <si>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</si>
  <si>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</si>
  <si>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</si>
  <si>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</si>
  <si>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</si>
  <si>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</si>
  <si>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</si>
  <si>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</si>
  <si>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</si>
  <si>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</si>
  <si>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</si>
  <si>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</si>
  <si>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</si>
  <si>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</si>
  <si>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</si>
  <si>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</si>
  <si>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</si>
  <si>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</si>
  <si>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</si>
  <si>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</si>
  <si>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</si>
  <si>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</si>
  <si>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</si>
  <si>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</si>
  <si>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</si>
  <si>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</si>
  <si>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</si>
  <si>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</si>
  <si>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</si>
  <si>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</si>
  <si>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</si>
  <si>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</si>
  <si>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</si>
  <si>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</si>
  <si>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</si>
  <si>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</si>
  <si>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</si>
  <si>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</si>
  <si>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</si>
  <si>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</si>
  <si>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</si>
  <si>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</si>
  <si>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</si>
  <si>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</si>
  <si>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</si>
  <si>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</si>
  <si>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</si>
  <si>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</si>
  <si>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</si>
  <si>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</si>
  <si>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</si>
  <si>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</si>
  <si>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</si>
  <si>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</si>
  <si>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</si>
  <si>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</si>
  <si>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</si>
  <si>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</si>
  <si>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</si>
  <si>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</si>
  <si>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</si>
  <si>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</si>
  <si>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</si>
  <si>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</si>
  <si>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</si>
  <si>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</si>
  <si>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</si>
  <si>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</si>
  <si>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</si>
  <si>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</si>
  <si>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</si>
  <si>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</si>
  <si>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</si>
  <si>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</si>
  <si>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</si>
  <si>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</si>
  <si>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</si>
  <si>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</si>
  <si>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</si>
  <si>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</si>
  <si>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</si>
  <si>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</si>
  <si>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</si>
  <si>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</si>
  <si>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</si>
  <si>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</si>
  <si>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</si>
  <si>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</si>
  <si>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</si>
  <si>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</si>
  <si>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</si>
  <si>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</si>
  <si>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</si>
  <si>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</si>
  <si>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</si>
  <si>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</si>
  <si>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</si>
  <si>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</si>
  <si>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</si>
  <si>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</si>
  <si>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</si>
  <si>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</si>
  <si>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</si>
  <si>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</si>
  <si>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</si>
  <si>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</si>
  <si>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</si>
  <si>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</si>
  <si>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</si>
  <si>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</si>
  <si>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</si>
  <si>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</si>
  <si>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</si>
  <si>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</si>
  <si>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</si>
  <si>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</si>
  <si>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</si>
  <si>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</si>
  <si>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</si>
  <si>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</si>
  <si>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</si>
  <si>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</si>
  <si>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</si>
  <si>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</si>
  <si>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</si>
  <si>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</si>
  <si>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</si>
  <si>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</si>
  <si>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</si>
  <si>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</si>
  <si>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</si>
  <si>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</si>
  <si>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</si>
  <si>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</si>
  <si>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</si>
  <si>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</si>
  <si>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</si>
  <si>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</si>
  <si>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</si>
  <si>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</si>
  <si>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</si>
  <si>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</si>
  <si>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</si>
  <si>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</si>
  <si>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</si>
  <si>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</si>
  <si>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</si>
  <si>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</si>
  <si>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</si>
  <si>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</si>
  <si>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</si>
  <si>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</si>
  <si>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</si>
  <si>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</si>
  <si>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</si>
  <si>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</si>
  <si>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</si>
  <si>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</si>
  <si>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</si>
  <si>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</si>
  <si>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</si>
  <si>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</si>
  <si>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</si>
  <si>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</si>
  <si>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</si>
  <si>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</si>
  <si>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</si>
  <si>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</si>
  <si>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</si>
  <si>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</si>
  <si>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</si>
  <si>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</si>
  <si>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</si>
  <si>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</si>
  <si>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</si>
  <si>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</si>
  <si>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</si>
  <si>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</si>
  <si>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</si>
  <si>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</si>
  <si>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</si>
  <si>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</si>
  <si>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</si>
  <si>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</si>
  <si>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</si>
  <si>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</si>
  <si>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</si>
  <si>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</si>
  <si>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</si>
  <si>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</si>
  <si>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</si>
  <si>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</si>
  <si>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</si>
  <si>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</si>
  <si>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</si>
  <si>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</si>
  <si>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</si>
  <si>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</si>
  <si>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</si>
  <si>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</si>
  <si>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</si>
  <si>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</si>
  <si>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</si>
  <si>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</si>
  <si>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</si>
  <si>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</si>
  <si>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</si>
  <si>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</si>
  <si>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</si>
  <si>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</si>
  <si>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</si>
  <si>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</si>
  <si>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</si>
  <si>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</si>
  <si>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</si>
  <si>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</si>
  <si>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</si>
  <si>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</si>
  <si>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</si>
  <si>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</si>
  <si>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</si>
  <si>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</si>
  <si>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</si>
  <si>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</si>
  <si>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</si>
  <si>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</si>
  <si>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</si>
  <si>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</si>
  <si>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</si>
  <si>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</si>
  <si>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</si>
  <si>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</si>
  <si>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</si>
  <si>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</si>
  <si>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</si>
  <si>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</si>
  <si>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</si>
  <si>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</si>
  <si>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</si>
  <si>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</si>
  <si>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</si>
  <si>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</si>
  <si>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</si>
  <si>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</si>
  <si>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</si>
  <si>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</si>
  <si>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</si>
  <si>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</si>
  <si>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</si>
  <si>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</si>
  <si>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</si>
  <si>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</si>
  <si>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</si>
  <si>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</si>
  <si>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</si>
  <si>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</si>
  <si>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</si>
  <si>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</si>
  <si>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</si>
  <si>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</si>
  <si>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</si>
  <si>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</si>
  <si>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</si>
  <si>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</si>
  <si>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</si>
  <si>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</si>
  <si>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</si>
  <si>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</si>
  <si>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</si>
  <si>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</si>
  <si>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</si>
  <si>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</si>
  <si>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</si>
  <si>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</si>
  <si>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</si>
  <si>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</si>
  <si>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</si>
  <si>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</si>
  <si>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</si>
  <si>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</si>
  <si>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</si>
  <si>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</si>
  <si>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</si>
  <si>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</si>
  <si>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</si>
  <si>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</si>
  <si>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</si>
  <si>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</si>
  <si>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</si>
  <si>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</si>
  <si>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</si>
  <si>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</si>
  <si>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</si>
  <si>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</si>
  <si>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</si>
  <si>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</si>
  <si>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</si>
  <si>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</si>
  <si>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</si>
  <si>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</si>
  <si>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</si>
  <si>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</si>
  <si>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</si>
  <si>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</si>
  <si>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</si>
  <si>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</si>
  <si>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</si>
  <si>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</si>
  <si>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</si>
  <si>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</si>
  <si>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</si>
  <si>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</si>
  <si>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</si>
  <si>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</si>
  <si>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</si>
  <si>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</si>
  <si>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</si>
  <si>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</si>
  <si>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</si>
  <si>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</si>
  <si>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</si>
  <si>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</si>
  <si>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</si>
  <si>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</si>
  <si>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</si>
  <si>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</si>
  <si>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</si>
  <si>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</si>
  <si>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</si>
  <si>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</si>
  <si>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</si>
  <si>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</si>
  <si>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</si>
  <si>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</si>
  <si>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</si>
  <si>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</si>
  <si>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</si>
  <si>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</si>
  <si>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</si>
  <si>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</si>
  <si>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</si>
  <si>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</si>
  <si>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</si>
  <si>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</si>
  <si>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</si>
  <si>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</si>
  <si>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</si>
  <si>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</si>
  <si>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</si>
  <si>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</si>
  <si>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</si>
  <si>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</si>
  <si>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</si>
  <si>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</si>
  <si>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</si>
  <si>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</si>
  <si>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</si>
  <si>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</si>
  <si>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</si>
  <si>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</si>
  <si>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</si>
  <si>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</si>
  <si>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</si>
  <si>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</si>
  <si>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</si>
  <si>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</si>
  <si>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</si>
  <si>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</si>
  <si>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</si>
  <si>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</si>
  <si>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</si>
  <si>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</si>
  <si>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</si>
  <si>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</si>
  <si>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</si>
  <si>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</si>
  <si>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</si>
  <si>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</si>
  <si>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</si>
  <si>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</si>
  <si>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</si>
  <si>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</si>
  <si>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</si>
  <si>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</si>
  <si>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</si>
  <si>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</si>
  <si>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</si>
  <si>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</si>
  <si>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</si>
  <si>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</si>
  <si>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</si>
  <si>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</si>
  <si>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</si>
  <si>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</si>
  <si>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</si>
  <si>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</si>
  <si>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</si>
  <si>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</si>
  <si>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</si>
  <si>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</si>
  <si>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</si>
  <si>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</si>
  <si>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</si>
  <si>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</si>
  <si>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</si>
  <si>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</si>
  <si>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</si>
  <si>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</si>
  <si>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</si>
  <si>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</si>
  <si>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</si>
  <si>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</si>
  <si>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</si>
  <si>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</si>
  <si>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</si>
  <si>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</si>
  <si>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</si>
  <si>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</si>
  <si>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</si>
  <si>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</si>
  <si>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</si>
  <si>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</si>
  <si>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</si>
  <si>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</si>
  <si>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</si>
  <si>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</si>
  <si>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</si>
  <si>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</si>
  <si>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</si>
  <si>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</si>
  <si>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</si>
  <si>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</si>
  <si>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</si>
  <si>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</si>
  <si>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</si>
  <si>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</si>
  <si>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</si>
  <si>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</si>
  <si>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</si>
  <si>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</si>
  <si>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</si>
  <si>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</si>
  <si>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</si>
  <si>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</si>
  <si>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</si>
  <si>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</si>
  <si>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</si>
  <si>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</si>
  <si>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</si>
  <si>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</si>
  <si>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</si>
  <si>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</si>
  <si>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</si>
  <si>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</si>
  <si>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</si>
  <si>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</si>
  <si>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</si>
  <si>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</si>
  <si>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</si>
  <si>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</si>
  <si>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</si>
  <si>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</si>
  <si>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</si>
  <si>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</si>
  <si>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</si>
  <si>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</si>
  <si>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</si>
  <si>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</si>
  <si>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</si>
  <si>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</si>
  <si>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</si>
  <si>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</si>
  <si>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</si>
  <si>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</si>
  <si>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</si>
  <si>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</si>
  <si>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</si>
  <si>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</si>
  <si>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</si>
  <si>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</si>
  <si>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</si>
  <si>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</si>
  <si>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</si>
  <si>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</si>
  <si>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</si>
  <si>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</si>
  <si>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</si>
  <si>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</si>
  <si>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</si>
  <si>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</si>
  <si>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</si>
  <si>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</si>
  <si>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</si>
  <si>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</si>
  <si>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</si>
  <si>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</si>
  <si>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</si>
  <si>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</si>
  <si>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</si>
  <si>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</si>
  <si>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</si>
  <si>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</si>
  <si>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</si>
  <si>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</si>
  <si>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</si>
  <si>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</si>
  <si>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</si>
  <si>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</si>
  <si>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</si>
  <si>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</si>
  <si>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</si>
  <si>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</si>
  <si>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</si>
  <si>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</si>
  <si>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</si>
  <si>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</si>
  <si>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</si>
  <si>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</si>
  <si>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</si>
  <si>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</si>
  <si>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</si>
  <si>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</si>
  <si>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</si>
  <si>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</si>
  <si>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</si>
  <si>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</si>
  <si>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</si>
  <si>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</si>
  <si>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</si>
  <si>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</si>
  <si>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</si>
  <si>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</si>
  <si>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</si>
  <si>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</si>
  <si>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</si>
  <si>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</si>
  <si>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</si>
  <si>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</si>
  <si>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</si>
  <si>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</si>
  <si>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</si>
  <si>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</si>
  <si>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</si>
  <si>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</si>
  <si>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</si>
  <si>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</si>
  <si>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</si>
  <si>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</si>
  <si>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</si>
  <si>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</si>
  <si>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</si>
  <si>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</si>
  <si>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</si>
  <si>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</si>
  <si>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</si>
  <si>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</si>
  <si>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</si>
  <si>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</si>
  <si>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</si>
  <si>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</si>
  <si>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</si>
  <si>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</si>
  <si>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</si>
  <si>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</si>
  <si>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</si>
  <si>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</si>
  <si>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</si>
  <si>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</si>
  <si>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</si>
  <si>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</si>
  <si>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</si>
  <si>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</si>
  <si>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</si>
  <si>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</si>
  <si>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</si>
  <si>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</si>
  <si>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</si>
  <si>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</si>
  <si>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</si>
  <si>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</si>
  <si>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</si>
  <si>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</si>
  <si>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</si>
  <si>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</si>
  <si>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</si>
  <si>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</si>
  <si>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</si>
  <si>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</si>
  <si>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</si>
  <si>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</si>
  <si>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</si>
  <si>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</si>
  <si>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</si>
  <si>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</si>
  <si>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</si>
  <si>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</si>
  <si>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</si>
  <si>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</si>
  <si>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</si>
  <si>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</si>
  <si>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</si>
  <si>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</si>
  <si>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</si>
  <si>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</si>
  <si>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</si>
  <si>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</si>
  <si>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</si>
  <si>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</si>
  <si>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</si>
  <si>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</si>
  <si>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</si>
  <si>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</si>
  <si>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</si>
  <si>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</si>
  <si>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</si>
  <si>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</si>
  <si>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</si>
  <si>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</si>
  <si>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</si>
  <si>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</si>
  <si>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</si>
  <si>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</si>
  <si>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</si>
  <si>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</si>
  <si>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</si>
  <si>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</si>
  <si>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</si>
  <si>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</si>
  <si>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</si>
  <si>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</si>
  <si>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</si>
  <si>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</si>
  <si>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</si>
  <si>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</si>
  <si>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</si>
  <si>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</si>
  <si>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</si>
  <si>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</si>
  <si>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</si>
  <si>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</si>
  <si>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</si>
  <si>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</si>
  <si>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</si>
  <si>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</si>
  <si>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</si>
  <si>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</si>
  <si>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</si>
  <si>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</si>
  <si>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</si>
  <si>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</si>
  <si>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</si>
  <si>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</si>
  <si>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</si>
  <si>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</si>
  <si>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</si>
  <si>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</si>
  <si>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</si>
  <si>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</si>
  <si>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</si>
  <si>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</si>
  <si>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</si>
  <si>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</si>
  <si>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</si>
  <si>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</si>
  <si>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</si>
  <si>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</si>
  <si>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</si>
  <si>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</si>
  <si>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</si>
  <si>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</si>
  <si>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</si>
  <si>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</si>
  <si>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</si>
  <si>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</si>
  <si>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</si>
  <si>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</si>
  <si>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</si>
  <si>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</si>
  <si>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</si>
  <si>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</si>
  <si>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</si>
  <si>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</si>
  <si>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</si>
  <si>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</si>
  <si>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</si>
  <si>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</si>
  <si>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</si>
  <si>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</si>
  <si>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</si>
  <si>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</si>
  <si>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</si>
  <si>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</si>
  <si>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</si>
  <si>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</si>
  <si>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</si>
  <si>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</si>
  <si>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</si>
  <si>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</si>
  <si>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</si>
  <si>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</si>
  <si>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</si>
  <si>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</si>
  <si>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</si>
  <si>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</si>
  <si>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</si>
  <si>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</si>
  <si>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</si>
  <si>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</si>
  <si>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</si>
  <si>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</si>
  <si>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</si>
  <si>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</si>
  <si>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</si>
  <si>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</si>
  <si>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</si>
  <si>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</si>
  <si>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</si>
  <si>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</si>
  <si>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</si>
  <si>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</si>
  <si>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</si>
  <si>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</si>
  <si>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</si>
  <si>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</si>
  <si>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</si>
  <si>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</si>
  <si>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</si>
  <si>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</si>
  <si>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</si>
  <si>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</si>
  <si>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</si>
  <si>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</si>
  <si>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</si>
  <si>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</si>
  <si>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</si>
  <si>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</si>
  <si>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</si>
  <si>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</si>
  <si>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</si>
  <si>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</si>
  <si>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</si>
  <si>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</si>
  <si>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</si>
  <si>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</si>
  <si>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</si>
  <si>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</si>
  <si>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</si>
  <si>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</si>
  <si>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</si>
  <si>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</si>
  <si>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</si>
  <si>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</si>
  <si>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</si>
  <si>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</si>
  <si>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</si>
  <si>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</si>
  <si>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</si>
  <si>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</si>
  <si>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</si>
  <si>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</si>
  <si>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</si>
  <si>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</si>
  <si>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</si>
  <si>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</si>
  <si>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</si>
  <si>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</si>
  <si>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</si>
  <si>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</si>
  <si>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</si>
  <si>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</si>
  <si>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</si>
  <si>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</si>
  <si>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</si>
  <si>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</si>
  <si>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</si>
  <si>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</si>
  <si>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</si>
  <si>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</si>
  <si>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</si>
  <si>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</si>
  <si>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</si>
  <si>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</si>
  <si>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</si>
  <si>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</si>
  <si>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</si>
  <si>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</si>
  <si>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</si>
  <si>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</si>
  <si>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</si>
  <si>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</si>
  <si>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</si>
  <si>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</si>
  <si>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</si>
  <si>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</si>
  <si>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</si>
  <si>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</si>
  <si>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</si>
  <si>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</si>
  <si>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</si>
  <si>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</si>
  <si>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</si>
  <si>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</si>
  <si>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</si>
  <si>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</si>
  <si>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</si>
  <si>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</si>
  <si>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</si>
  <si>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</si>
  <si>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</si>
  <si>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</si>
  <si>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</si>
  <si>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</si>
  <si>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</si>
  <si>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</si>
  <si>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</si>
  <si>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</si>
  <si>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</si>
  <si>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</si>
  <si>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</si>
  <si>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</si>
  <si>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</si>
  <si>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</si>
  <si>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</si>
  <si>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</si>
  <si>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</si>
  <si>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</si>
  <si>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</si>
  <si>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</si>
  <si>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</si>
  <si>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</si>
  <si>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</si>
  <si>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</si>
  <si>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</si>
  <si>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</si>
  <si>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</si>
  <si>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</si>
  <si>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</si>
  <si>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</si>
  <si>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</si>
  <si>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</si>
  <si>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</si>
  <si>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</si>
  <si>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</si>
  <si>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</si>
  <si>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</si>
  <si>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</si>
  <si>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</si>
  <si>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</si>
  <si>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</si>
  <si>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</si>
  <si>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</si>
  <si>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</si>
  <si>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</si>
  <si>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</si>
  <si>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</si>
  <si>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</si>
  <si>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</si>
  <si>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</si>
  <si>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</si>
  <si>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</si>
  <si>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</si>
  <si>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</si>
  <si>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</si>
  <si>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</si>
  <si>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</si>
  <si>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</si>
  <si>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</si>
  <si>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</si>
  <si>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</si>
  <si>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</si>
  <si>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</si>
  <si>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</si>
  <si>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</si>
  <si>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</si>
  <si>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</si>
  <si>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</si>
  <si>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</si>
  <si>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</si>
  <si>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</si>
  <si>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</si>
  <si>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</si>
  <si>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</si>
  <si>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</si>
  <si>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</si>
  <si>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</si>
  <si>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</si>
  <si>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</si>
  <si>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</si>
  <si>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</si>
  <si>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</si>
  <si>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</si>
  <si>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</si>
  <si>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</si>
  <si>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</si>
  <si>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</si>
  <si>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</si>
  <si>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</si>
  <si>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</si>
  <si>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</si>
  <si>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</si>
  <si>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</si>
  <si>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</si>
  <si>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</si>
  <si>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</si>
  <si>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</si>
  <si>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</si>
  <si>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</si>
  <si>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</si>
  <si>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</si>
  <si>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</si>
  <si>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</si>
  <si>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</si>
  <si>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</si>
  <si>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</si>
  <si>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</si>
  <si>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</si>
  <si>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</si>
  <si>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</si>
  <si>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</si>
  <si>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</si>
  <si>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</si>
  <si>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</si>
  <si>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</si>
  <si>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</si>
  <si>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</si>
  <si>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</si>
  <si>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</si>
  <si>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</si>
  <si>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</si>
  <si>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</si>
  <si>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</si>
  <si>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</si>
  <si>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</si>
  <si>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</si>
  <si>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</si>
  <si>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</si>
  <si>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</si>
  <si>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</si>
  <si>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</si>
  <si>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</si>
  <si>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</si>
  <si>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</si>
  <si>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</si>
  <si>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</si>
  <si>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</si>
  <si>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</si>
  <si>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</si>
  <si>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</si>
  <si>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</si>
  <si>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</si>
  <si>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</si>
  <si>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</si>
  <si>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</si>
  <si>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</si>
  <si>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</si>
  <si>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</si>
  <si>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</si>
  <si>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</si>
  <si>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</si>
  <si>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</si>
  <si>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</si>
  <si>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</si>
  <si>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</si>
  <si>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</si>
  <si>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</si>
  <si>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</si>
  <si>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</si>
  <si>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</si>
  <si>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</si>
  <si>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</si>
  <si>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</si>
  <si>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</si>
  <si>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</si>
  <si>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</si>
  <si>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</si>
  <si>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</si>
  <si>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</si>
  <si>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</si>
  <si>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</si>
  <si>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</si>
  <si>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</si>
  <si>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</si>
  <si>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</si>
  <si>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</si>
  <si>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</si>
  <si>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</si>
  <si>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</si>
  <si>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</si>
  <si>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</si>
  <si>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</si>
  <si>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</si>
  <si>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</si>
  <si>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</si>
  <si>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</si>
  <si>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</si>
  <si>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</si>
  <si>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</si>
  <si>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</si>
  <si>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</si>
  <si>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</si>
  <si>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</si>
  <si>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</si>
  <si>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</si>
  <si>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</si>
  <si>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</si>
  <si>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</si>
  <si>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</si>
  <si>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</si>
  <si>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</si>
  <si>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</si>
  <si>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</si>
  <si>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</si>
  <si>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</si>
  <si>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</si>
  <si>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</si>
  <si>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</si>
  <si>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</si>
  <si>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</si>
  <si>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</si>
  <si>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</si>
  <si>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</si>
  <si>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</si>
  <si>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</si>
  <si>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</si>
  <si>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</si>
  <si>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</si>
  <si>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</si>
  <si>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</si>
  <si>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</si>
  <si>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</si>
  <si>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</si>
  <si>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</si>
  <si>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</si>
  <si>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</si>
  <si>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</si>
  <si>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</si>
  <si>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</si>
  <si>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</si>
  <si>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</si>
  <si>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</si>
  <si>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</si>
  <si>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</si>
  <si>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</si>
  <si>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</si>
  <si>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</si>
  <si>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</si>
  <si>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</si>
  <si>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</si>
  <si>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</si>
  <si>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</si>
  <si>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</si>
  <si>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</si>
  <si>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</si>
  <si>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</si>
  <si>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</si>
  <si>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</si>
  <si>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</si>
  <si>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</si>
  <si>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</si>
  <si>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</si>
  <si>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</si>
  <si>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</si>
  <si>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</si>
  <si>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</si>
  <si>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</si>
  <si>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</si>
  <si>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</si>
  <si>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</si>
  <si>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</si>
  <si>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</si>
  <si>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</si>
  <si>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</si>
  <si>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</si>
  <si>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</si>
  <si>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</si>
  <si>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</si>
  <si>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</si>
  <si>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</si>
  <si>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</si>
  <si>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</si>
  <si>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</si>
  <si>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</si>
  <si>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</si>
  <si>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</si>
  <si>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</si>
  <si>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</si>
  <si>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</si>
  <si>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</si>
  <si>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</si>
  <si>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</si>
  <si>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</si>
  <si>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</si>
  <si>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</si>
  <si>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</si>
  <si>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</si>
  <si>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</si>
  <si>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</si>
  <si>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</si>
  <si>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</si>
  <si>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</si>
  <si>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</si>
  <si>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</si>
  <si>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</si>
  <si>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</si>
  <si>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</si>
  <si>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</si>
  <si>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</si>
  <si>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</si>
  <si>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</si>
  <si>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</si>
  <si>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</si>
  <si>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</si>
  <si>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</si>
  <si>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</si>
  <si>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</si>
  <si>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</si>
  <si>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</si>
  <si>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</si>
  <si>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</si>
  <si>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</si>
  <si>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</si>
  <si>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</si>
  <si>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</si>
  <si>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</si>
  <si>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</si>
  <si>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</si>
  <si>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</si>
  <si>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</si>
  <si>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</si>
  <si>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</si>
  <si>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</si>
  <si>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</si>
  <si>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</si>
  <si>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</si>
  <si>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</si>
  <si>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</si>
  <si>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</si>
  <si>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</si>
  <si>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</si>
  <si>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</si>
  <si>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</si>
  <si>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</si>
  <si>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</si>
  <si>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</si>
  <si>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</si>
  <si>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</si>
  <si>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</si>
  <si>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</si>
  <si>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</si>
  <si>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</si>
  <si>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</si>
  <si>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</si>
  <si>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</si>
  <si>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</si>
  <si>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</si>
  <si>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</si>
  <si>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</si>
  <si>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</si>
  <si>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</si>
  <si>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</si>
  <si>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</si>
  <si>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</si>
  <si>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</si>
  <si>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</si>
  <si>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</si>
  <si>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</si>
  <si>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</si>
  <si>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</si>
  <si>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</si>
  <si>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</si>
  <si>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</si>
  <si>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</si>
  <si>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</si>
  <si>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</si>
  <si>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</si>
  <si>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</si>
  <si>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</si>
  <si>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</si>
  <si>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</si>
  <si>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</si>
  <si>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</si>
  <si>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</si>
  <si>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</si>
  <si>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</si>
  <si>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</si>
  <si>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</si>
  <si>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</si>
  <si>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</si>
  <si>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</si>
  <si>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</si>
  <si>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</si>
  <si>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</si>
  <si>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</si>
  <si>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</si>
  <si>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</si>
  <si>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</si>
  <si>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</si>
  <si>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</si>
  <si>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</si>
  <si>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</si>
  <si>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</si>
  <si>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</si>
  <si>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</si>
  <si>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</si>
  <si>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</si>
  <si>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</si>
  <si>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</si>
  <si>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</si>
  <si>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</si>
  <si>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</si>
  <si>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</si>
  <si>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</si>
  <si>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</si>
  <si>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</si>
  <si>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</si>
  <si>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</si>
  <si>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</si>
  <si>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</si>
  <si>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</si>
  <si>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</si>
  <si>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</si>
  <si>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</si>
  <si>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</si>
  <si>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</si>
  <si>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</si>
  <si>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</si>
  <si>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</si>
  <si>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</si>
  <si>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</si>
  <si>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</si>
  <si>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</si>
  <si>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</si>
  <si>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</si>
  <si>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</si>
  <si>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</si>
  <si>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</si>
  <si>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</si>
  <si>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</si>
  <si>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</si>
  <si>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</si>
  <si>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</si>
  <si>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</si>
  <si>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</si>
  <si>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</si>
  <si>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</si>
  <si>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</si>
  <si>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</si>
  <si>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</si>
  <si>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</si>
  <si>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</si>
  <si>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</si>
  <si>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</si>
  <si>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</si>
  <si>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</si>
  <si>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</si>
  <si>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</si>
  <si>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</si>
  <si>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</si>
  <si>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</si>
  <si>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</si>
  <si>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</si>
  <si>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</si>
  <si>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</si>
  <si>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</si>
  <si>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</si>
  <si>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</si>
  <si>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</si>
  <si>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</si>
  <si>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</si>
  <si>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</si>
  <si>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</si>
  <si>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</si>
  <si>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</si>
  <si>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</si>
  <si>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</si>
  <si>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</si>
  <si>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</si>
  <si>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</si>
  <si>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</si>
  <si>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</si>
  <si>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</si>
  <si>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</si>
  <si>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</si>
  <si>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</si>
  <si>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</si>
  <si>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</si>
  <si>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</si>
  <si>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</si>
  <si>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</si>
  <si>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</si>
  <si>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</si>
  <si>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</si>
  <si>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</si>
  <si>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</si>
  <si>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</si>
  <si>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</si>
  <si>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</si>
  <si>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</si>
  <si>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</si>
  <si>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</si>
  <si>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</si>
  <si>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</si>
  <si>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</si>
  <si>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</si>
  <si>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</si>
  <si>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</si>
  <si>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</si>
  <si>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</si>
  <si>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</si>
  <si>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</si>
  <si>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</si>
  <si>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</si>
  <si>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</si>
  <si>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</si>
  <si>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</si>
  <si>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</si>
  <si>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</si>
  <si>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</si>
  <si>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</si>
  <si>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</si>
  <si>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</si>
  <si>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</si>
  <si>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</si>
  <si>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</si>
  <si>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</si>
  <si>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</si>
  <si>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</si>
  <si>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</si>
  <si>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</si>
  <si>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</si>
  <si>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</si>
  <si>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</si>
  <si>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</si>
  <si>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</si>
  <si>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</si>
  <si>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</si>
  <si>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</si>
  <si>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</si>
  <si>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</si>
  <si>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</si>
  <si>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</si>
  <si>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</si>
  <si>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</si>
  <si>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</si>
  <si>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</si>
  <si>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</si>
  <si>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</si>
  <si>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</si>
  <si>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</si>
  <si>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</si>
  <si>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</si>
  <si>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</si>
  <si>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</si>
  <si>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</si>
  <si>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</si>
  <si>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</si>
  <si>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</si>
  <si>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</si>
  <si>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</si>
  <si>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</si>
  <si>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</si>
  <si>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</si>
  <si>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</si>
  <si>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</si>
  <si>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</si>
  <si>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</si>
  <si>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</si>
  <si>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</si>
  <si>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</si>
  <si>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</si>
  <si>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</si>
  <si>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</si>
  <si>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</si>
  <si>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</si>
  <si>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</si>
  <si>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</si>
  <si>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</si>
  <si>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</si>
  <si>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</si>
  <si>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</si>
  <si>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</si>
  <si>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</si>
  <si>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</si>
  <si>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</si>
  <si>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</si>
  <si>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</si>
  <si>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</si>
  <si>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</si>
  <si>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</si>
  <si>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</si>
  <si>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</si>
  <si>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</si>
  <si>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</si>
  <si>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</si>
  <si>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</si>
  <si>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</si>
  <si>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</si>
  <si>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</si>
  <si>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</si>
  <si>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</si>
  <si>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</si>
  <si>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</si>
  <si>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</si>
  <si>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</si>
  <si>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</si>
  <si>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</si>
  <si>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</si>
  <si>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</si>
  <si>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</si>
  <si>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</si>
  <si>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</si>
  <si>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</si>
  <si>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</si>
  <si>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</si>
  <si>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</si>
  <si>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</si>
  <si>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</si>
  <si>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</si>
  <si>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</si>
  <si>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</si>
  <si>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</si>
  <si>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</si>
  <si>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</si>
  <si>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</si>
  <si>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</si>
  <si>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</si>
  <si>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</si>
  <si>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</si>
  <si>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</si>
  <si>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</si>
  <si>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</si>
  <si>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</si>
  <si>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</si>
  <si>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</si>
  <si>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</si>
  <si>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</si>
  <si>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</si>
  <si>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</si>
  <si>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</si>
  <si>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</si>
  <si>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</si>
  <si>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</si>
  <si>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</si>
  <si>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</si>
  <si>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</si>
  <si>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</si>
  <si>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</si>
  <si>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</si>
  <si>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</si>
  <si>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</si>
  <si>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</si>
  <si>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</si>
  <si>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</si>
  <si>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</si>
  <si>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</si>
  <si>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</si>
  <si>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</si>
  <si>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</si>
  <si>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</si>
  <si>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</si>
  <si>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</si>
  <si>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</si>
  <si>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</si>
  <si>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</si>
  <si>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</si>
  <si>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</si>
  <si>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</si>
  <si>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</si>
  <si>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</si>
  <si>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</si>
  <si>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</si>
  <si>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</si>
  <si>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</si>
  <si>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</si>
  <si>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</si>
  <si>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</si>
  <si>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</si>
  <si>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</si>
  <si>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</si>
  <si>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</si>
  <si>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</si>
  <si>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</si>
  <si>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</si>
  <si>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</si>
  <si>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</si>
  <si>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</si>
  <si>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</si>
  <si>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</si>
  <si>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</si>
  <si>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</si>
  <si>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</si>
  <si>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</si>
  <si>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</si>
  <si>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</si>
  <si>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</si>
  <si>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</si>
  <si>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</si>
  <si>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</si>
  <si>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</si>
  <si>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</si>
  <si>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</si>
  <si>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</si>
  <si>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</si>
  <si>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</si>
  <si>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</si>
  <si>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</si>
  <si>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</si>
  <si>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</si>
  <si>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</si>
  <si>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</si>
  <si>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</si>
  <si>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</si>
  <si>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</si>
  <si>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</si>
  <si>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</si>
  <si>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</si>
  <si>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</si>
  <si>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</si>
  <si>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</si>
  <si>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</si>
  <si>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</si>
  <si>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</si>
  <si>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</si>
  <si>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</si>
  <si>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</si>
  <si>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</si>
  <si>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</si>
  <si>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</si>
  <si>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</si>
  <si>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</si>
  <si>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</si>
  <si>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</si>
  <si>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</si>
  <si>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</si>
  <si>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</si>
  <si>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</si>
  <si>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</si>
  <si>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</si>
  <si>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</si>
  <si>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</si>
  <si>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</si>
  <si>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</si>
  <si>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</si>
  <si>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</si>
  <si>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</si>
  <si>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</si>
  <si>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</si>
  <si>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</si>
  <si>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</si>
  <si>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</si>
  <si>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</si>
  <si>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</si>
  <si>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</si>
  <si>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</si>
  <si>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</si>
  <si>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</si>
  <si>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</si>
  <si>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</si>
  <si>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</si>
  <si>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</si>
  <si>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</si>
  <si>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</si>
  <si>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</si>
  <si>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</si>
  <si>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</si>
  <si>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</si>
  <si>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</si>
  <si>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</si>
  <si>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</si>
  <si>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</si>
  <si>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</si>
  <si>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</si>
  <si>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</si>
  <si>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</si>
  <si>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</si>
  <si>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</si>
  <si>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</si>
  <si>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</si>
  <si>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</si>
  <si>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</si>
  <si>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</si>
  <si>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</si>
  <si>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</si>
  <si>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</si>
  <si>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</si>
  <si>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</si>
  <si>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</si>
  <si>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</si>
  <si>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</si>
  <si>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</si>
  <si>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</si>
  <si>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</si>
  <si>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</si>
  <si>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</si>
  <si>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</si>
  <si>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</si>
  <si>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</si>
  <si>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</si>
  <si>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</si>
  <si>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</si>
  <si>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</si>
  <si>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</si>
  <si>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</si>
  <si>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</si>
  <si>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</si>
  <si>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</si>
  <si>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</si>
  <si>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</si>
  <si>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</si>
  <si>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</si>
  <si>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</si>
  <si>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</si>
  <si>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</si>
  <si>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</si>
  <si>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</si>
  <si>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</si>
  <si>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</si>
  <si>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</si>
  <si>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</si>
  <si>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</si>
  <si>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</si>
  <si>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</si>
  <si>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</si>
  <si>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</si>
  <si>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</si>
  <si>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</si>
  <si>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</si>
  <si>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</si>
  <si>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</si>
  <si>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</si>
  <si>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</si>
  <si>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</si>
  <si>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</si>
  <si>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</si>
  <si>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</si>
  <si>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</si>
  <si>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</si>
  <si>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</si>
  <si>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</si>
  <si>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</si>
  <si>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</si>
  <si>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</si>
  <si>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</si>
  <si>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</si>
  <si>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</si>
  <si>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</si>
  <si>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</si>
  <si>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</si>
  <si>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</si>
  <si>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</si>
  <si>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</si>
  <si>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</si>
  <si>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</si>
  <si>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</si>
  <si>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</si>
  <si>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</si>
  <si>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</si>
  <si>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</si>
  <si>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</si>
  <si>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</si>
  <si>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</si>
  <si>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</si>
  <si>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</si>
  <si>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</si>
  <si>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</si>
  <si>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</si>
  <si>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</si>
  <si>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</si>
  <si>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</si>
  <si>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</si>
  <si>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</si>
  <si>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</si>
  <si>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</si>
  <si>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</si>
  <si>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</si>
  <si>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</si>
  <si>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</si>
  <si>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</si>
  <si>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</si>
  <si>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</si>
  <si>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</si>
  <si>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</si>
  <si>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</si>
  <si>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</si>
  <si>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</si>
  <si>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</si>
  <si>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</si>
  <si>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</si>
  <si>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</si>
  <si>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</si>
  <si>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</si>
  <si>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</si>
  <si>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</si>
  <si>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</si>
  <si>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</si>
  <si>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</si>
  <si>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</si>
  <si>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</si>
  <si>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</si>
  <si>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</si>
  <si>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</si>
  <si>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</si>
  <si>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</si>
  <si>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</si>
  <si>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</si>
  <si>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</si>
  <si>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</si>
  <si>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</si>
  <si>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</si>
  <si>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</si>
  <si>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</si>
  <si>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</si>
  <si>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</si>
  <si>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</si>
  <si>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</si>
  <si>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</si>
  <si>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</si>
  <si>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</si>
  <si>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</si>
  <si>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</si>
  <si>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</si>
  <si>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</si>
  <si>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</si>
  <si>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</si>
  <si>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</si>
  <si>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</si>
  <si>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</si>
  <si>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</si>
  <si>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</si>
  <si>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</si>
  <si>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</si>
  <si>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</si>
  <si>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</si>
  <si>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</si>
  <si>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</si>
  <si>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</si>
  <si>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</si>
  <si>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</si>
  <si>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</si>
  <si>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</si>
  <si>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</si>
  <si>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</si>
  <si>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</si>
  <si>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</si>
  <si>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</si>
  <si>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</si>
  <si>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</si>
  <si>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</si>
  <si>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</si>
  <si>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</si>
  <si>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</si>
  <si>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</si>
  <si>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</si>
  <si>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</si>
  <si>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</si>
  <si>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</si>
  <si>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</si>
  <si>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</si>
  <si>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</si>
  <si>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</si>
  <si>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</si>
  <si>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</si>
  <si>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</si>
  <si>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</si>
  <si>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</si>
  <si>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</si>
  <si>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</si>
  <si>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</si>
  <si>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</si>
  <si>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</si>
  <si>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</si>
  <si>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</si>
  <si>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</si>
  <si>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</si>
  <si>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</si>
  <si>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</si>
  <si>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</si>
  <si>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</si>
  <si>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</si>
  <si>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</si>
  <si>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</si>
  <si>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</si>
  <si>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</si>
  <si>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</si>
  <si>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</si>
  <si>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</si>
  <si>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</si>
  <si>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</si>
  <si>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</si>
  <si>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</si>
  <si>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</si>
  <si>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</si>
  <si>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</si>
  <si>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</si>
  <si>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</si>
  <si>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</si>
  <si>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</si>
  <si>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</si>
  <si>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</si>
  <si>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</si>
  <si>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</si>
  <si>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</si>
  <si>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</si>
  <si>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</si>
  <si>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</si>
  <si>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</si>
  <si>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</si>
  <si>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</si>
  <si>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</si>
  <si>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</si>
  <si>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</si>
  <si>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</si>
  <si>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</si>
  <si>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</si>
  <si>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</si>
  <si>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</si>
  <si>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</si>
  <si>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</si>
  <si>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</si>
  <si>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</si>
  <si>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</si>
  <si>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</si>
  <si>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</si>
  <si>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</si>
  <si>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</si>
  <si>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</si>
  <si>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</si>
  <si>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</si>
  <si>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</si>
  <si>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</si>
  <si>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</si>
  <si>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</si>
  <si>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</si>
  <si>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</si>
  <si>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</si>
  <si>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</si>
  <si>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</si>
  <si>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</si>
  <si>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</si>
  <si>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</si>
  <si>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</si>
  <si>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</si>
  <si>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</si>
  <si>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</si>
  <si>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</si>
  <si>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</si>
  <si>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</si>
  <si>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</si>
  <si>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</si>
  <si>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</si>
  <si>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</si>
  <si>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</si>
  <si>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</si>
  <si>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</si>
  <si>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</si>
  <si>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</si>
  <si>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</si>
  <si>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</si>
  <si>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</si>
  <si>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</si>
  <si>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</si>
  <si>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</si>
  <si>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</si>
  <si>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</si>
  <si>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</si>
  <si>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</si>
  <si>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</si>
  <si>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</si>
  <si>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</si>
  <si>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</si>
  <si>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</si>
  <si>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</si>
  <si>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</si>
  <si>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</si>
  <si>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</si>
  <si>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</si>
  <si>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</si>
  <si>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</si>
  <si>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</si>
  <si>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</si>
  <si>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</si>
  <si>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</si>
  <si>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</si>
  <si>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</si>
  <si>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</si>
  <si>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</si>
  <si>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</si>
  <si>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</si>
  <si>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</si>
  <si>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</si>
  <si>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</si>
  <si>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</si>
  <si>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</si>
  <si>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</si>
  <si>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</si>
  <si>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</si>
  <si>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</si>
  <si>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</si>
  <si>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</si>
  <si>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</si>
  <si>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</si>
  <si>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</si>
  <si>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</si>
  <si>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</si>
  <si>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</si>
  <si>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</si>
  <si>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</si>
  <si>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</si>
  <si>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</si>
  <si>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</si>
  <si>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</si>
  <si>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</si>
  <si>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</si>
  <si>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</si>
  <si>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</si>
  <si>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</si>
  <si>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</si>
  <si>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</si>
  <si>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</si>
  <si>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</si>
  <si>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</si>
  <si>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</si>
  <si>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</si>
  <si>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</si>
  <si>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</si>
  <si>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</si>
  <si>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</si>
  <si>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</si>
  <si>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</si>
  <si>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</si>
  <si>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</si>
  <si>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</si>
  <si>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</si>
  <si>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</si>
  <si>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</si>
  <si>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</si>
  <si>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</si>
  <si>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</si>
  <si>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</si>
  <si>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</si>
  <si>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</si>
  <si>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</si>
  <si>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</si>
  <si>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</si>
  <si>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</si>
  <si>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</si>
  <si>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</si>
  <si>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</si>
  <si>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</si>
  <si>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</si>
  <si>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</si>
  <si>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</si>
  <si>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</si>
  <si>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</si>
  <si>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</si>
  <si>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</si>
  <si>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</si>
  <si>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</si>
  <si>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</si>
  <si>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</si>
  <si>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</si>
  <si>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</si>
  <si>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</si>
  <si>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</si>
  <si>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</si>
  <si>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</si>
  <si>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</si>
  <si>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</si>
  <si>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</si>
  <si>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</si>
  <si>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</si>
  <si>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</si>
  <si>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</si>
  <si>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</si>
  <si>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</si>
  <si>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</si>
  <si>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</si>
  <si>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</si>
  <si>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</si>
  <si>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</si>
  <si>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</si>
  <si>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</si>
  <si>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</si>
  <si>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</si>
  <si>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</si>
  <si>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</si>
  <si>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</si>
  <si>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</si>
  <si>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</si>
  <si>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</si>
  <si>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</si>
  <si>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</si>
  <si>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</si>
  <si>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</si>
  <si>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</si>
  <si>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</si>
  <si>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</si>
  <si>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</si>
  <si>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</si>
  <si>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</si>
  <si>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</si>
  <si>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</si>
  <si>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</si>
  <si>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</si>
  <si>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</si>
  <si>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</si>
  <si>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</si>
  <si>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</si>
  <si>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</si>
  <si>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</si>
  <si>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</si>
  <si>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</si>
  <si>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</si>
  <si>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</si>
  <si>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</si>
  <si>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</si>
  <si>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</si>
  <si>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</si>
  <si>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</si>
  <si>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</si>
  <si>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</si>
  <si>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</si>
  <si>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</si>
  <si>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</si>
  <si>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</si>
  <si>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</si>
  <si>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</si>
  <si>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</si>
  <si>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</si>
  <si>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</si>
  <si>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</si>
  <si>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</si>
  <si>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</si>
  <si>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</si>
  <si>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</si>
  <si>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</si>
  <si>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</si>
  <si>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</si>
  <si>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</si>
  <si>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</si>
  <si>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</si>
  <si>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</si>
  <si>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</si>
  <si>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</si>
  <si>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</si>
  <si>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</si>
  <si>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</si>
  <si>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</si>
  <si>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</si>
  <si>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</si>
  <si>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</si>
  <si>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</si>
  <si>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</si>
  <si>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</si>
  <si>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</si>
  <si>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</si>
  <si>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</si>
  <si>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</si>
  <si>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</si>
  <si>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</si>
  <si>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</si>
  <si>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</si>
  <si>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</si>
  <si>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</si>
  <si>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</si>
  <si>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</si>
  <si>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</si>
  <si>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</si>
  <si>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</si>
  <si>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</si>
  <si>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</si>
  <si>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</si>
  <si>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</si>
  <si>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</si>
  <si>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</si>
  <si>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</si>
  <si>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</si>
  <si>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</si>
  <si>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</si>
  <si>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</si>
  <si>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</si>
  <si>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</si>
  <si>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</si>
  <si>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</si>
  <si>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</si>
  <si>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</si>
  <si>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</si>
  <si>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</si>
  <si>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</si>
  <si>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</si>
  <si>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</si>
  <si>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</si>
  <si>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</si>
  <si>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</si>
  <si>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</si>
  <si>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</si>
  <si>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</si>
  <si>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</si>
  <si>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</si>
  <si>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</si>
  <si>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</si>
  <si>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</si>
  <si>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</si>
  <si>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</si>
  <si>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</si>
  <si>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</si>
  <si>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</si>
  <si>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</si>
  <si>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</si>
  <si>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</si>
  <si>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</si>
  <si>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</si>
  <si>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</si>
  <si>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</si>
  <si>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</si>
  <si>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</si>
  <si>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</si>
  <si>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</si>
  <si>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</si>
  <si>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</si>
  <si>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</si>
  <si>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</si>
  <si>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</si>
  <si>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</si>
  <si>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</si>
  <si>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</si>
  <si>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</si>
  <si>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</si>
  <si>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</si>
  <si>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</si>
  <si>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</si>
  <si>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</si>
  <si>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</si>
  <si>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</si>
  <si>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</si>
  <si>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</si>
  <si>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</si>
  <si>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</si>
  <si>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</si>
  <si>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</si>
  <si>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</si>
  <si>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</si>
  <si>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</si>
  <si>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</si>
  <si>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</si>
  <si>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</si>
  <si>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</si>
  <si>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</si>
  <si>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</si>
  <si>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</si>
  <si>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</si>
  <si>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</si>
  <si>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</si>
  <si>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</si>
  <si>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</si>
  <si>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</si>
  <si>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</si>
  <si>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</si>
  <si>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</si>
  <si>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</si>
  <si>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</si>
  <si>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</si>
  <si>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</si>
  <si>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</si>
  <si>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</si>
  <si>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</si>
  <si>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</si>
  <si>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</si>
  <si>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</si>
  <si>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</si>
  <si>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</si>
  <si>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</si>
  <si>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</si>
  <si>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</si>
  <si>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</si>
  <si>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</si>
  <si>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</si>
  <si>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</si>
  <si>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</si>
  <si>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</si>
  <si>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</si>
  <si>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</si>
  <si>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</si>
  <si>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</si>
  <si>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</si>
  <si>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</si>
  <si>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</si>
  <si>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</si>
  <si>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</si>
  <si>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</si>
  <si>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</si>
  <si>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</si>
  <si>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</si>
  <si>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</si>
  <si>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</si>
  <si>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</si>
  <si>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</si>
  <si>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</si>
  <si>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</si>
  <si>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</si>
  <si>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</si>
  <si>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</si>
  <si>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</si>
  <si>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</si>
  <si>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</si>
  <si>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</si>
  <si>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</si>
  <si>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</si>
  <si>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</si>
  <si>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</si>
  <si>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</si>
  <si>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</si>
  <si>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</si>
  <si>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</si>
  <si>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</si>
  <si>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</si>
  <si>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</si>
  <si>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</si>
  <si>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</si>
  <si>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</si>
  <si>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</si>
  <si>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</si>
  <si>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</si>
  <si>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</si>
  <si>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</si>
  <si>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</si>
  <si>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</si>
  <si>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</si>
  <si>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</si>
  <si>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</si>
  <si>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</si>
  <si>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</si>
  <si>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</si>
  <si>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</si>
  <si>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</si>
  <si>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</si>
  <si>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</si>
  <si>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</si>
  <si>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</si>
  <si>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</si>
  <si>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</si>
  <si>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</si>
  <si>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</si>
  <si>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</si>
  <si>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</si>
  <si>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</si>
  <si>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</si>
  <si>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</si>
  <si>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</si>
  <si>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</si>
  <si>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</si>
  <si>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</si>
  <si>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</si>
  <si>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</si>
  <si>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</si>
  <si>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</si>
  <si>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</si>
  <si>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</si>
  <si>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</si>
  <si>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</si>
  <si>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</si>
  <si>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</si>
  <si>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</si>
  <si>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</si>
  <si>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</si>
  <si>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</si>
  <si>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</si>
  <si>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</si>
  <si>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</si>
  <si>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</si>
  <si>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</si>
  <si>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</si>
  <si>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</si>
  <si>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</si>
  <si>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</si>
  <si>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</si>
  <si>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</si>
  <si>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</si>
  <si>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</si>
  <si>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</si>
  <si>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</si>
  <si>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</si>
  <si>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</si>
  <si>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</si>
  <si>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</si>
  <si>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</si>
  <si>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</si>
  <si>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</si>
  <si>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</si>
  <si>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</si>
  <si>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</si>
  <si>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</si>
  <si>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</si>
  <si>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</si>
  <si>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</si>
  <si>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</si>
  <si>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</si>
  <si>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</si>
  <si>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</si>
  <si>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</si>
  <si>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</si>
  <si>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</si>
  <si>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</si>
  <si>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</si>
  <si>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</si>
  <si>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</si>
  <si>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</si>
  <si>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</si>
  <si>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</si>
  <si>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</si>
  <si>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</si>
  <si>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</si>
  <si>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</si>
  <si>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</si>
  <si>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</si>
  <si>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</si>
  <si>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</si>
  <si>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</si>
  <si>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</si>
  <si>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</si>
  <si>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</si>
  <si>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</si>
  <si>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</si>
  <si>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</si>
  <si>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</si>
  <si>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</si>
  <si>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</si>
  <si>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</si>
  <si>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</si>
  <si>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</si>
  <si>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</si>
  <si>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</si>
  <si>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</si>
  <si>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</si>
  <si>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</si>
  <si>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</si>
  <si>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</si>
  <si>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</si>
  <si>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</si>
  <si>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</si>
  <si>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</si>
  <si>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</si>
  <si>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</si>
  <si>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</si>
  <si>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</si>
  <si>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</si>
  <si>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</si>
  <si>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</si>
  <si>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</si>
  <si>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</si>
  <si>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</si>
  <si>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</si>
  <si>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</si>
  <si>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</si>
  <si>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</si>
  <si>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</si>
  <si>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</si>
  <si>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</si>
  <si>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</si>
  <si>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</si>
  <si>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</si>
  <si>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</si>
  <si>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</si>
  <si>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</si>
  <si>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</si>
  <si>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</si>
  <si>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</si>
  <si>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</si>
  <si>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</si>
  <si>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</si>
  <si>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</si>
  <si>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</si>
  <si>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</si>
  <si>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</si>
  <si>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</si>
  <si>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</si>
  <si>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</si>
  <si>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</si>
  <si>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</si>
  <si>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</si>
  <si>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</si>
  <si>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</si>
  <si>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</si>
  <si>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</si>
  <si>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</si>
  <si>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</si>
  <si>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</si>
  <si>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</si>
  <si>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</si>
  <si>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</si>
  <si>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</si>
  <si>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</si>
  <si>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</si>
  <si>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</si>
  <si>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</si>
  <si>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</si>
  <si>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</si>
  <si>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</si>
  <si>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</si>
  <si>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</si>
  <si>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</si>
  <si>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</si>
  <si>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</si>
  <si>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</si>
  <si>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</si>
  <si>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</si>
  <si>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</si>
  <si>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</si>
  <si>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</si>
  <si>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</si>
  <si>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</si>
  <si>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</si>
  <si>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</si>
  <si>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</si>
  <si>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</si>
  <si>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</si>
  <si>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</si>
  <si>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</si>
  <si>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</si>
  <si>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</si>
  <si>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</si>
  <si>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</si>
  <si>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</si>
  <si>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</si>
  <si>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</si>
  <si>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</si>
  <si>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</si>
  <si>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</si>
  <si>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</si>
  <si>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</si>
  <si>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</si>
  <si>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</si>
  <si>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</si>
  <si>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</si>
  <si>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</si>
  <si>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</si>
  <si>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</si>
  <si>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</si>
  <si>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</si>
  <si>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</si>
  <si>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</si>
  <si>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</si>
  <si>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</si>
  <si>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</si>
  <si>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</si>
  <si>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</si>
  <si>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</si>
  <si>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</si>
  <si>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</si>
  <si>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</si>
  <si>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</si>
  <si>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</si>
  <si>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</si>
  <si>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</si>
  <si>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</si>
  <si>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</si>
  <si>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</si>
  <si>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</si>
  <si>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</si>
  <si>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</si>
  <si>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</si>
  <si>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</si>
  <si>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</si>
  <si>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</si>
  <si>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</si>
  <si>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</si>
  <si>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</si>
  <si>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</si>
  <si>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</si>
  <si>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</si>
  <si>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</si>
  <si>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</si>
  <si>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</si>
  <si>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</si>
  <si>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</si>
  <si>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</si>
  <si>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</si>
  <si>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</si>
  <si>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</si>
  <si>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</si>
  <si>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</si>
  <si>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</si>
  <si>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</si>
  <si>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</si>
  <si>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</si>
  <si>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</si>
  <si>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</si>
  <si>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</si>
  <si>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</si>
  <si>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</si>
  <si>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</si>
  <si>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</si>
  <si>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</si>
  <si>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</si>
  <si>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</si>
  <si>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</si>
  <si>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</si>
  <si>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</si>
  <si>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</si>
  <si>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</si>
  <si>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</si>
  <si>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</si>
  <si>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</si>
  <si>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</si>
  <si>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</si>
  <si>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</si>
  <si>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</si>
  <si>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</si>
  <si>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</si>
  <si>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</si>
  <si>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</si>
  <si>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</si>
  <si>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</si>
  <si>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</si>
  <si>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</si>
  <si>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</si>
  <si>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</si>
  <si>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</si>
  <si>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</si>
  <si>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</si>
  <si>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</si>
  <si>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</si>
  <si>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</si>
  <si>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</si>
  <si>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</si>
  <si>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</si>
  <si>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</si>
  <si>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</si>
  <si>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</si>
  <si>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</si>
  <si>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</si>
  <si>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</si>
  <si>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</si>
  <si>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</si>
  <si>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</si>
  <si>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</si>
  <si>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</si>
  <si>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</si>
  <si>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</si>
  <si>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</si>
  <si>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</si>
  <si>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</si>
  <si>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</si>
  <si>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</si>
  <si>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</si>
  <si>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</si>
  <si>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</si>
  <si>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</si>
  <si>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</si>
  <si>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</si>
  <si>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</si>
  <si>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</si>
  <si>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</si>
  <si>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</si>
  <si>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</si>
  <si>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</si>
  <si>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</si>
  <si>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</si>
  <si>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</si>
  <si>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</si>
  <si>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</si>
  <si>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</si>
  <si>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</si>
  <si>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</si>
  <si>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</si>
  <si>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</si>
  <si>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</si>
  <si>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</si>
  <si>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</si>
  <si>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</si>
  <si>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</si>
  <si>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</si>
  <si>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</si>
  <si>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</si>
  <si>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</si>
  <si>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</si>
  <si>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</si>
  <si>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</si>
  <si>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</si>
  <si>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</si>
  <si>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</si>
  <si>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</si>
  <si>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</si>
  <si>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</si>
  <si>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</si>
  <si>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</si>
  <si>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</si>
  <si>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</si>
  <si>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</si>
  <si>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</si>
  <si>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</si>
  <si>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</si>
  <si>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</si>
  <si>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</si>
  <si>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</si>
  <si>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</si>
  <si>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</si>
  <si>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</si>
  <si>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</si>
  <si>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</si>
  <si>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</si>
  <si>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</si>
  <si>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</si>
  <si>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</si>
  <si>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</si>
  <si>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</si>
  <si>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</si>
  <si>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</si>
  <si>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</si>
  <si>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</si>
  <si>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</si>
  <si>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</si>
  <si>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</si>
  <si>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</si>
  <si>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</si>
  <si>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</si>
  <si>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</si>
  <si>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</si>
  <si>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</si>
  <si>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</si>
  <si>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</si>
  <si>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</si>
  <si>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</si>
  <si>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</si>
  <si>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</si>
  <si>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</si>
  <si>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</si>
  <si>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</si>
  <si>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</si>
  <si>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</si>
  <si>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</si>
  <si>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</si>
  <si>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</si>
  <si>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</si>
  <si>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</si>
  <si>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</si>
  <si>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</si>
  <si>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</si>
  <si>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</si>
  <si>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</si>
  <si>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</si>
  <si>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</si>
  <si>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</si>
  <si>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</si>
  <si>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</si>
  <si>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</si>
  <si>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</si>
  <si>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</si>
  <si>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</si>
  <si>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</si>
  <si>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</si>
  <si>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</si>
  <si>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</si>
  <si>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</si>
  <si>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</si>
  <si>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</si>
  <si>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</si>
  <si>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</si>
  <si>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</si>
  <si>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</si>
  <si>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</si>
  <si>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</si>
  <si>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</si>
  <si>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</si>
  <si>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</si>
  <si>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</si>
  <si>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</si>
  <si>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</si>
  <si>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</si>
  <si>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</si>
  <si>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</si>
  <si>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</si>
  <si>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</si>
  <si>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</si>
  <si>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</si>
  <si>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</si>
  <si>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</si>
  <si>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</si>
  <si>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</si>
  <si>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</si>
  <si>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</si>
  <si>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</si>
  <si>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</si>
  <si>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</si>
  <si>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</si>
  <si>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</si>
  <si>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</si>
  <si>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</si>
  <si>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</si>
  <si>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</si>
  <si>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</si>
  <si>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</si>
  <si>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</si>
  <si>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</si>
  <si>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</si>
  <si>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</si>
  <si>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</si>
  <si>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</si>
  <si>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</si>
  <si>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</si>
  <si>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</si>
  <si>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</si>
  <si>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</si>
  <si>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</si>
  <si>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</si>
  <si>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</si>
  <si>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</si>
  <si>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</si>
  <si>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</si>
  <si>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</si>
  <si>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</si>
  <si>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</si>
  <si>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</si>
  <si>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</si>
  <si>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</si>
  <si>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</si>
  <si>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</si>
  <si>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</si>
  <si>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</si>
  <si>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</si>
  <si>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</si>
  <si>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</si>
  <si>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</si>
  <si>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</si>
  <si>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</si>
  <si>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</si>
  <si>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</si>
  <si>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</si>
  <si>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</si>
  <si>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</si>
  <si>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</si>
  <si>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</si>
  <si>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</si>
  <si>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</si>
  <si>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</si>
  <si>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</si>
  <si>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</si>
  <si>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</si>
  <si>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</si>
  <si>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</si>
  <si>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</si>
  <si>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</si>
  <si>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</si>
  <si>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</si>
  <si>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</si>
  <si>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</si>
  <si>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</si>
  <si>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</si>
  <si>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</si>
  <si>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</si>
  <si>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</si>
  <si>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</si>
  <si>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</si>
  <si>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</si>
  <si>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</si>
  <si>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</si>
  <si>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</si>
  <si>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</si>
  <si>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</si>
  <si>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</si>
  <si>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</si>
  <si>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</si>
  <si>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</si>
  <si>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</si>
  <si>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</si>
  <si>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</si>
  <si>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</si>
  <si>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</si>
  <si>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</si>
  <si>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</si>
  <si>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</si>
  <si>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</si>
  <si>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</si>
  <si>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</si>
  <si>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</si>
  <si>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</si>
  <si>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</si>
  <si>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</si>
  <si>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</si>
  <si>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</si>
  <si>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</si>
  <si>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</si>
  <si>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</si>
  <si>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</si>
  <si>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</si>
  <si>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</si>
  <si>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</si>
  <si>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</si>
  <si>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</si>
  <si>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</si>
  <si>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</si>
  <si>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</si>
  <si>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</si>
  <si>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</si>
  <si>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</si>
  <si>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</si>
  <si>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</si>
  <si>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</si>
  <si>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</si>
  <si>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</si>
  <si>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</si>
  <si>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</si>
  <si>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</si>
  <si>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</si>
  <si>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</si>
  <si>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</si>
  <si>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</si>
  <si>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</si>
  <si>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</si>
  <si>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</si>
  <si>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</si>
  <si>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</si>
  <si>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</si>
  <si>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</si>
  <si>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</si>
  <si>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</si>
  <si>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</si>
  <si>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</si>
  <si>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</si>
  <si>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</si>
  <si>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</si>
  <si>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</si>
  <si>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</si>
  <si>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</si>
  <si>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</si>
  <si>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</si>
  <si>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</si>
  <si>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</si>
  <si>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</si>
  <si>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</si>
  <si>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</si>
  <si>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</si>
  <si>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</si>
  <si>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</si>
  <si>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</si>
  <si>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</si>
  <si>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</si>
  <si>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</si>
  <si>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</si>
  <si>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</si>
  <si>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</si>
  <si>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</si>
  <si>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</si>
  <si>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</si>
  <si>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</si>
  <si>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</si>
  <si>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</si>
  <si>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</si>
  <si>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</si>
  <si>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</si>
  <si>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</si>
  <si>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</si>
  <si>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</si>
  <si>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</si>
  <si>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</si>
  <si>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</si>
  <si>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</si>
  <si>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</si>
  <si>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</si>
  <si>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</si>
  <si>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</si>
  <si>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</si>
  <si>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</si>
  <si>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</si>
  <si>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</si>
  <si>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</si>
  <si>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</si>
  <si>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</si>
  <si>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</si>
  <si>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</si>
  <si>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</si>
  <si>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</si>
  <si>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</si>
  <si>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</si>
  <si>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</si>
  <si>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</si>
  <si>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</si>
  <si>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</si>
  <si>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</si>
  <si>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</si>
  <si>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</si>
  <si>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</si>
  <si>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</si>
  <si>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</si>
  <si>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</si>
  <si>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</si>
  <si>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</si>
  <si>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</si>
  <si>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</si>
  <si>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</si>
  <si>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</si>
  <si>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</si>
  <si>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</si>
  <si>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</si>
  <si>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</si>
  <si>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</si>
  <si>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</si>
  <si>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</si>
  <si>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</si>
  <si>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</si>
  <si>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</si>
  <si>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</si>
  <si>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</si>
  <si>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</si>
  <si>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</si>
  <si>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</si>
  <si>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</si>
  <si>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</si>
  <si>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</si>
  <si>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</si>
  <si>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</si>
  <si>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</si>
  <si>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</si>
  <si>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</si>
  <si>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</si>
  <si>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</si>
  <si>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</si>
  <si>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</si>
  <si>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</si>
  <si>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</si>
  <si>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</si>
  <si>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</si>
  <si>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</si>
  <si>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</si>
  <si>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</si>
  <si>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</si>
  <si>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</si>
  <si>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</si>
  <si>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</si>
  <si>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</si>
  <si>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</si>
  <si>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</si>
  <si>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</si>
  <si>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</si>
  <si>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</si>
  <si>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</si>
  <si>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</si>
  <si>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</si>
  <si>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</si>
  <si>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</si>
  <si>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</si>
  <si>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</si>
  <si>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</si>
  <si>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</si>
  <si>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</si>
  <si>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</si>
  <si>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</si>
  <si>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</si>
  <si>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</si>
  <si>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</si>
  <si>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</si>
  <si>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</si>
  <si>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</si>
  <si>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</si>
  <si>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</si>
  <si>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</si>
  <si>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</si>
  <si>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</si>
  <si>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</si>
  <si>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</si>
  <si>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</si>
  <si>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</si>
  <si>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</si>
  <si>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</si>
  <si>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</si>
  <si>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</si>
  <si>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</si>
  <si>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</si>
  <si>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</si>
  <si>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</si>
  <si>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</si>
  <si>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</si>
  <si>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</si>
  <si>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</si>
  <si>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</si>
  <si>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</si>
  <si>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</si>
  <si>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</si>
  <si>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</si>
  <si>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</si>
  <si>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</si>
  <si>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</si>
  <si>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</si>
  <si>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</si>
  <si>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</si>
  <si>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</si>
  <si>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</si>
  <si>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</si>
  <si>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</si>
  <si>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</si>
  <si>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</si>
  <si>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</si>
  <si>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</si>
  <si>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</si>
  <si>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</si>
  <si>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</si>
  <si>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</si>
  <si>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</si>
  <si>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</si>
  <si>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</si>
  <si>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</si>
  <si>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</si>
  <si>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</si>
  <si>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</si>
  <si>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</si>
  <si>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</si>
  <si>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</si>
  <si>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</si>
  <si>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</si>
  <si>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</si>
  <si>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</si>
  <si>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</si>
  <si>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</si>
  <si>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</si>
  <si>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</si>
  <si>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</si>
  <si>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</si>
  <si>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</si>
  <si>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</si>
  <si>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</si>
  <si>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</si>
  <si>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</si>
  <si>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</si>
  <si>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</si>
  <si>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</si>
  <si>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</si>
  <si>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</si>
  <si>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</si>
  <si>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</si>
  <si>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</si>
  <si>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</si>
  <si>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</si>
  <si>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</si>
  <si>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</si>
  <si>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</si>
  <si>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</si>
  <si>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</si>
  <si>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</si>
  <si>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</si>
  <si>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</si>
  <si>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</si>
  <si>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</si>
  <si>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</si>
  <si>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</si>
  <si>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</si>
  <si>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</si>
  <si>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</si>
  <si>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</si>
  <si>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</si>
  <si>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</si>
  <si>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</si>
  <si>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</si>
  <si>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</si>
  <si>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</si>
  <si>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</si>
  <si>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</si>
  <si>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</si>
  <si>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</si>
  <si>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</si>
  <si>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</si>
  <si>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</si>
  <si>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</si>
  <si>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</si>
  <si>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</si>
  <si>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</si>
  <si>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</si>
  <si>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</si>
  <si>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</si>
  <si>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</si>
  <si>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</si>
  <si>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</si>
  <si>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</si>
  <si>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</si>
  <si>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</si>
  <si>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</si>
  <si>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</si>
  <si>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</si>
  <si>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</si>
  <si>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</si>
  <si>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</si>
  <si>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</si>
  <si>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</si>
  <si>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</si>
  <si>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</si>
  <si>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</si>
  <si>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</si>
  <si>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</si>
  <si>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</si>
  <si>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</si>
  <si>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</si>
  <si>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</si>
  <si>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</si>
  <si>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</si>
  <si>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</si>
  <si>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</si>
  <si>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</si>
  <si>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</si>
  <si>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</si>
  <si>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</si>
  <si>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</si>
  <si>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</si>
  <si>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</si>
  <si>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</si>
  <si>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</si>
  <si>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</si>
  <si>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</si>
  <si>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</si>
  <si>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</si>
  <si>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</si>
  <si>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</si>
  <si>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</si>
  <si>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</si>
  <si>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</si>
  <si>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</si>
  <si>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</si>
  <si>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</si>
  <si>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</si>
  <si>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</si>
  <si>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</si>
  <si>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</si>
  <si>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</si>
  <si>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</si>
  <si>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</si>
  <si>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</si>
  <si>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</si>
  <si>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</si>
  <si>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</si>
  <si>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</si>
  <si>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</si>
  <si>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</si>
  <si>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</si>
  <si>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</si>
  <si>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</si>
  <si>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</si>
  <si>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</si>
  <si>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</si>
  <si>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</si>
  <si>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</si>
  <si>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</si>
  <si>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</si>
  <si>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</si>
  <si>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</si>
  <si>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</si>
  <si>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</si>
  <si>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</si>
  <si>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</si>
  <si>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</si>
  <si>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</si>
  <si>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</si>
  <si>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</si>
  <si>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</si>
  <si>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</si>
  <si>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</si>
  <si>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</si>
  <si>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</si>
  <si>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</si>
  <si>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</si>
  <si>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</si>
  <si>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</si>
  <si>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</si>
  <si>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</si>
  <si>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</si>
  <si>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</si>
  <si>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</si>
  <si>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</si>
  <si>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</si>
  <si>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</si>
  <si>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</si>
  <si>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</si>
  <si>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</si>
  <si>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</si>
  <si>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</si>
  <si>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</si>
  <si>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</si>
  <si>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</si>
  <si>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</si>
  <si>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</si>
  <si>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</si>
  <si>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</si>
  <si>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</si>
  <si>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</si>
  <si>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</si>
  <si>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</si>
  <si>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</si>
  <si>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</si>
  <si>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</si>
  <si>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</si>
  <si>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</si>
  <si>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</si>
  <si>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</si>
  <si>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</si>
  <si>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</si>
  <si>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</si>
  <si>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</si>
  <si>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</si>
  <si>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</si>
  <si>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</si>
  <si>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</si>
  <si>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</si>
  <si>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</si>
  <si>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</si>
  <si>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</si>
  <si>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</si>
  <si>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</si>
  <si>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</si>
  <si>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</si>
  <si>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</si>
  <si>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</si>
  <si>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</si>
  <si>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</si>
  <si>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</si>
  <si>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</si>
  <si>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</si>
  <si>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</si>
  <si>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</si>
  <si>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</si>
  <si>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</si>
  <si>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</si>
  <si>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</si>
  <si>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</si>
  <si>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</si>
  <si>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</si>
  <si>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</si>
  <si>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</si>
  <si>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</si>
  <si>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</si>
  <si>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</si>
  <si>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</si>
  <si>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</si>
  <si>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</si>
  <si>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</si>
  <si>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</si>
  <si>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</si>
  <si>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</si>
  <si>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</si>
  <si>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</si>
  <si>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</si>
  <si>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</si>
  <si>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</si>
  <si>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</si>
  <si>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</si>
  <si>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</si>
  <si>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</si>
  <si>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</si>
  <si>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</si>
  <si>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</si>
  <si>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</si>
  <si>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</si>
  <si>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</si>
  <si>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</si>
  <si>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</si>
  <si>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</si>
  <si>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</si>
  <si>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</si>
  <si>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</si>
  <si>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</si>
  <si>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</si>
  <si>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</si>
  <si>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</si>
  <si>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</si>
  <si>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</si>
  <si>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</si>
  <si>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</si>
  <si>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</si>
  <si>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</si>
  <si>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</si>
  <si>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</si>
  <si>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</si>
  <si>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</si>
  <si>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</si>
  <si>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</si>
  <si>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</si>
  <si>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</si>
  <si>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</si>
  <si>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</si>
  <si>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</si>
  <si>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</si>
  <si>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</si>
  <si>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</si>
  <si>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</si>
  <si>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</si>
  <si>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</si>
  <si>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</si>
  <si>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</si>
  <si>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</si>
  <si>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</si>
  <si>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</si>
  <si>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</si>
  <si>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</si>
  <si>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</si>
  <si>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</si>
  <si>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</si>
  <si>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</si>
  <si>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</si>
  <si>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</si>
  <si>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</si>
  <si>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</si>
  <si>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</si>
  <si>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</si>
  <si>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</si>
  <si>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</si>
  <si>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</si>
  <si>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</si>
  <si>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</si>
  <si>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</si>
  <si>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</si>
  <si>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</si>
  <si>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</si>
  <si>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</si>
  <si>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</si>
  <si>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</si>
  <si>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</si>
  <si>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</si>
  <si>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</si>
  <si>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</si>
  <si>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</si>
  <si>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</si>
  <si>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</si>
  <si>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</si>
  <si>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</si>
  <si>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</si>
  <si>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</si>
  <si>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</si>
  <si>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</si>
  <si>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</si>
  <si>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</si>
  <si>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</si>
  <si>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</si>
  <si>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</si>
  <si>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</si>
  <si>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</si>
  <si>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</si>
  <si>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</si>
  <si>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</si>
  <si>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</si>
  <si>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</si>
  <si>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</si>
  <si>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</si>
  <si>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</si>
  <si>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</si>
  <si>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</si>
  <si>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</si>
  <si>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</si>
  <si>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</si>
  <si>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</si>
  <si>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</si>
  <si>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</si>
  <si>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</si>
  <si>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</si>
  <si>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</si>
  <si>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</si>
  <si>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</si>
  <si>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</si>
  <si>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</si>
  <si>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</si>
  <si>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</si>
  <si>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</si>
  <si>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</si>
  <si>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</si>
  <si>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</si>
  <si>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</si>
  <si>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</si>
  <si>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</si>
  <si>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</si>
  <si>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</si>
  <si>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</si>
  <si>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</si>
  <si>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</si>
  <si>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</si>
  <si>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</si>
  <si>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</si>
  <si>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</si>
  <si>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</si>
  <si>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</si>
  <si>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</si>
  <si>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</si>
  <si>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</si>
  <si>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</si>
  <si>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</si>
  <si>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</si>
  <si>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</si>
  <si>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</si>
  <si>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</si>
  <si>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</si>
  <si>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</si>
  <si>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</si>
  <si>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</si>
  <si>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</si>
  <si>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</si>
  <si>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</si>
  <si>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</si>
  <si>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</si>
  <si>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</si>
  <si>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</si>
  <si>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</si>
  <si>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</si>
  <si>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</si>
  <si>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</si>
  <si>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</si>
  <si>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</si>
  <si>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</si>
  <si>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</si>
  <si>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</si>
  <si>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</si>
  <si>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</si>
  <si>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</si>
  <si>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</si>
  <si>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</si>
  <si>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</si>
  <si>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</si>
  <si>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</si>
  <si>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</si>
  <si>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</si>
  <si>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</si>
  <si>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</si>
  <si>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</si>
  <si>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</si>
  <si>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</si>
  <si>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</si>
  <si>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</si>
  <si>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</si>
  <si>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</si>
  <si>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</si>
  <si>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</si>
  <si>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</si>
  <si>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</si>
  <si>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</si>
  <si>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</si>
  <si>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</si>
  <si>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</si>
  <si>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</si>
  <si>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</si>
  <si>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</si>
  <si>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</si>
  <si>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</si>
  <si>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</si>
  <si>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</si>
  <si>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</si>
  <si>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</si>
  <si>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</si>
  <si>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</si>
  <si>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</si>
  <si>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</si>
  <si>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</si>
  <si>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</si>
  <si>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</si>
  <si>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</si>
  <si>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</si>
  <si>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</si>
  <si>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</si>
  <si>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</si>
  <si>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</si>
  <si>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</si>
  <si>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</si>
  <si>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</si>
  <si>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</si>
  <si>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</si>
  <si>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</si>
  <si>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</si>
  <si>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</si>
  <si>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</si>
  <si>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</si>
  <si>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</si>
  <si>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</si>
  <si>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</si>
  <si>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</si>
  <si>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</si>
  <si>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</si>
  <si>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</si>
  <si>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</si>
  <si>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</si>
  <si>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</si>
  <si>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</si>
  <si>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</si>
  <si>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</si>
  <si>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</si>
  <si>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</si>
  <si>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</si>
  <si>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</si>
  <si>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</si>
  <si>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</si>
  <si>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</si>
  <si>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</si>
  <si>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</si>
  <si>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</si>
  <si>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</si>
  <si>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</si>
  <si>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</si>
  <si>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</si>
  <si>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</si>
  <si>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</si>
  <si>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</si>
  <si>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</si>
  <si>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</si>
  <si>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</si>
  <si>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</si>
  <si>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</si>
  <si>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</si>
  <si>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</si>
  <si>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</si>
  <si>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</si>
  <si>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</si>
  <si>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</si>
  <si>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</si>
  <si>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</si>
  <si>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</si>
  <si>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</si>
  <si>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</si>
  <si>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</si>
  <si>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</si>
  <si>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</si>
  <si>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</si>
  <si>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</si>
  <si>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</si>
  <si>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</si>
  <si>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</si>
  <si>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</si>
  <si>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</si>
  <si>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</si>
  <si>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</si>
  <si>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</si>
  <si>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</si>
  <si>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</si>
  <si>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</si>
  <si>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</si>
  <si>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</si>
  <si>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</si>
  <si>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</si>
  <si>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</si>
  <si>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</si>
  <si>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</si>
  <si>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</si>
  <si>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</si>
  <si>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</si>
  <si>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</si>
  <si>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</si>
  <si>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</si>
  <si>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</si>
  <si>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</si>
  <si>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</si>
  <si>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</si>
  <si>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</si>
  <si>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</si>
  <si>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</si>
  <si>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</si>
  <si>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</si>
  <si>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</si>
  <si>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</si>
  <si>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</si>
  <si>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</si>
  <si>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</si>
  <si>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</si>
  <si>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</si>
  <si>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</si>
  <si>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</si>
  <si>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</si>
  <si>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</si>
  <si>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</si>
  <si>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</si>
  <si>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</si>
  <si>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</si>
  <si>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</si>
  <si>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</si>
  <si>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</si>
  <si>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</si>
  <si>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</si>
  <si>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</si>
  <si>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</si>
  <si>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</si>
  <si>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</si>
  <si>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</si>
  <si>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</si>
  <si>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</si>
  <si>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</si>
  <si>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</si>
  <si>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</si>
  <si>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</si>
  <si>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</si>
  <si>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</si>
  <si>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</si>
  <si>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</si>
  <si>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</si>
  <si>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</si>
  <si>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</si>
  <si>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</si>
  <si>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</si>
  <si>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</si>
  <si>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</si>
  <si>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</si>
  <si>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</si>
  <si>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</si>
  <si>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</si>
  <si>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</si>
  <si>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</si>
  <si>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</si>
  <si>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</si>
  <si>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</si>
  <si>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</si>
  <si>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</si>
  <si>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</si>
  <si>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</si>
  <si>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</si>
  <si>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</si>
  <si>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</si>
  <si>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</si>
  <si>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</si>
  <si>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</si>
  <si>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</si>
  <si>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</si>
  <si>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</si>
  <si>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</si>
  <si>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</si>
  <si>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</si>
  <si>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</si>
  <si>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</si>
  <si>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</si>
  <si>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</si>
  <si>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</si>
  <si>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</si>
  <si>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</si>
  <si>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</si>
  <si>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</si>
  <si>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</si>
  <si>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</si>
  <si>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</si>
  <si>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</si>
  <si>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</si>
  <si>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</si>
  <si>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</si>
  <si>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</si>
  <si>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</si>
  <si>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</si>
  <si>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</si>
  <si>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</si>
  <si>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</si>
  <si>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</si>
  <si>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</si>
  <si>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</si>
  <si>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</si>
  <si>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</si>
  <si>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</si>
  <si>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</si>
  <si>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</si>
  <si>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</si>
  <si>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</si>
  <si>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</si>
  <si>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</si>
  <si>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</si>
  <si>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</si>
  <si>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</si>
  <si>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</si>
  <si>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</si>
  <si>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</si>
  <si>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</si>
  <si>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</si>
  <si>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</si>
  <si>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</si>
  <si>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</si>
  <si>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</si>
  <si>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</si>
  <si>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</si>
  <si>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</si>
  <si>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</si>
  <si>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</si>
  <si>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</si>
  <si>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</si>
  <si>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</si>
  <si>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</si>
  <si>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</si>
  <si>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</si>
  <si>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</si>
  <si>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</si>
  <si>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</si>
  <si>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</si>
  <si>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</si>
  <si>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</si>
  <si>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</si>
  <si>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</si>
  <si>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</si>
  <si>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</si>
  <si>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</si>
  <si>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CELE</t>
  </si>
  <si>
    <t xml:space="preserve">NOM_PRELEV_DETERM</t>
  </si>
  <si>
    <t xml:space="preserve">AQUASCOP BIOLOGIE site de Monptellier</t>
  </si>
  <si>
    <t xml:space="preserve">LB_STATION</t>
  </si>
  <si>
    <t xml:space="preserve">LE CELE A CABRERETS (PONT DE CABRERETS)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</si>
  <si>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</si>
  <si>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</si>
  <si>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</si>
  <si>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</si>
  <si>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</si>
  <si>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</si>
  <si>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</si>
  <si>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</si>
  <si>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</si>
  <si>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</si>
  <si>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</si>
  <si>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</si>
  <si>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</si>
  <si>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</si>
  <si>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</si>
  <si>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</si>
  <si>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</si>
  <si>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</si>
  <si>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</si>
  <si>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</si>
  <si>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</si>
  <si>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</si>
  <si>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</si>
  <si>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</si>
  <si>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</si>
  <si>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</si>
  <si>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</si>
  <si>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</si>
  <si>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</si>
  <si>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</si>
  <si>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</si>
  <si>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</si>
  <si>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</si>
  <si>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</si>
  <si>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</si>
  <si>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</si>
  <si>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</si>
  <si>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</si>
  <si>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</si>
  <si>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</si>
  <si>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</si>
  <si>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</si>
  <si>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</si>
  <si>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</si>
  <si>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</si>
  <si>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</si>
  <si>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</si>
  <si>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</si>
  <si>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</si>
  <si>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</si>
  <si>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</si>
  <si>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</si>
  <si>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</si>
  <si>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</si>
  <si>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</si>
  <si>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</si>
  <si>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</si>
  <si>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</si>
  <si>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</si>
  <si>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</si>
  <si>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</si>
  <si>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</si>
  <si>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</si>
  <si>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</si>
  <si>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</si>
  <si>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</si>
  <si>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</si>
  <si>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</si>
  <si>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</si>
  <si>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</si>
  <si>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</si>
  <si>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</si>
  <si>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</si>
  <si>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</si>
  <si>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</si>
  <si>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</si>
  <si>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</si>
  <si>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</si>
  <si>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</si>
  <si>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</si>
  <si>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</si>
  <si>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</si>
  <si>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</si>
  <si>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</si>
  <si>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</si>
  <si>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</si>
  <si>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</si>
  <si>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</si>
  <si>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</si>
  <si>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</si>
  <si>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</si>
  <si>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</si>
  <si>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</si>
  <si>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</si>
  <si>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NEWCOD31</t>
  </si>
  <si>
    <t xml:space="preserve">Calystegia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</si>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</sst>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B124" activeCellId="0" sqref="B12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593002</v>
      </c>
      <c r="G10" s="25"/>
      <c r="H10" s="25"/>
    </row>
    <row r="11" customFormat="false" ht="15" hidden="false" customHeight="false" outlineLevel="0" collapsed="false">
      <c r="A11" s="26" t="s">
        <v>5183</v>
      </c>
      <c r="B11" s="30" t="n">
        <v>43734</v>
      </c>
      <c r="D11" s="26" t="s">
        <v>5184</v>
      </c>
      <c r="E11" s="29" t="n">
        <v>6379129</v>
      </c>
      <c r="G11" s="25"/>
      <c r="H11" s="25"/>
    </row>
    <row r="12" customFormat="false" ht="15" hidden="false" customHeight="false" outlineLevel="0" collapsed="false">
      <c r="A12" s="26" t="s">
        <v>5185</v>
      </c>
      <c r="B12" s="29" t="s">
        <v>5186</v>
      </c>
      <c r="D12" s="26" t="s">
        <v>5187</v>
      </c>
      <c r="E12" s="29" t="n">
        <v>592922</v>
      </c>
      <c r="G12" s="25"/>
      <c r="H12" s="25"/>
    </row>
    <row r="13" customFormat="false" ht="17.25" hidden="false" customHeight="true" outlineLevel="0" collapsed="false">
      <c r="A13" s="12"/>
      <c r="B13" s="31"/>
      <c r="D13" s="26" t="s">
        <v>5188</v>
      </c>
      <c r="E13" s="29" t="n">
        <v>6379069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593002</v>
      </c>
    </row>
    <row r="18" customFormat="false" ht="15" hidden="false" customHeight="false" outlineLevel="0" collapsed="false">
      <c r="A18" s="36"/>
      <c r="B18" s="37" t="s">
        <v>5196</v>
      </c>
      <c r="C18" s="38" t="n">
        <f aca="false">E11</f>
        <v>6379129</v>
      </c>
    </row>
    <row r="19" customFormat="false" ht="15" hidden="false" customHeight="false" outlineLevel="0" collapsed="false">
      <c r="A19" s="33" t="s">
        <v>5197</v>
      </c>
      <c r="B19" s="39" t="n">
        <v>126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21.2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45</v>
      </c>
      <c r="D35" s="52" t="s">
        <v>5215</v>
      </c>
      <c r="E35" s="53" t="n">
        <v>55</v>
      </c>
    </row>
    <row r="36" s="56" customFormat="true" ht="15" hidden="false" customHeight="true" outlineLevel="0" collapsed="false">
      <c r="A36" s="54" t="s">
        <v>5216</v>
      </c>
      <c r="B36" s="34" t="n">
        <v>50</v>
      </c>
      <c r="C36" s="50"/>
      <c r="D36" s="55" t="s">
        <v>5217</v>
      </c>
      <c r="E36" s="34" t="n">
        <v>50</v>
      </c>
    </row>
    <row r="37" s="56" customFormat="true" ht="15" hidden="false" customHeight="true" outlineLevel="0" collapsed="false">
      <c r="A37" s="54" t="s">
        <v>5218</v>
      </c>
      <c r="B37" s="34" t="n">
        <v>19.3</v>
      </c>
      <c r="C37" s="50"/>
      <c r="D37" s="55" t="s">
        <v>5219</v>
      </c>
      <c r="E37" s="34" t="n">
        <v>23.6</v>
      </c>
    </row>
    <row r="38" s="56" customFormat="true" ht="15" hidden="false" customHeight="true" outlineLevel="0" collapsed="false">
      <c r="A38" s="54" t="s">
        <v>5220</v>
      </c>
      <c r="B38" s="34" t="n">
        <v>3</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4</v>
      </c>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3</v>
      </c>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1284</v>
      </c>
      <c r="B98" s="79" t="str">
        <f aca="false">IF(A98="NEWCOD",IF(ISBLANK(G98),"renseigner le champ 'Nouveau taxon'",G98),VLOOKUP(A98,'Ref Taxo'!A:B,2,FALSE()))</f>
        <v>Cymbella</v>
      </c>
      <c r="C98" s="80" t="n">
        <f aca="false">IF(A98="NEWCOD",IF(ISBLANK(H98),"NoCod",H98),VLOOKUP(A98,'Ref Taxo'!A:D,4,FALSE()))</f>
        <v>7368</v>
      </c>
      <c r="D98" s="81" t="n">
        <v>0.1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2</v>
      </c>
      <c r="E99" s="82" t="n">
        <v>5</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0.1</v>
      </c>
      <c r="E100" s="82"/>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5274</v>
      </c>
      <c r="G101" s="85"/>
      <c r="H101" s="86"/>
    </row>
    <row r="102" customFormat="false" ht="1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t="n">
        <v>0.01</v>
      </c>
      <c r="E102" s="82"/>
      <c r="F102" s="82" t="s">
        <v>5274</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0.01</v>
      </c>
      <c r="E103" s="82" t="n">
        <v>0.01</v>
      </c>
      <c r="F103" s="82" t="s">
        <v>5274</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0.01</v>
      </c>
      <c r="E104" s="82" t="n">
        <v>0.1</v>
      </c>
      <c r="F104" s="82" t="s">
        <v>5274</v>
      </c>
      <c r="G104" s="85"/>
      <c r="H104" s="86"/>
    </row>
    <row r="105" customFormat="false" ht="15" hidden="false" customHeight="false" outlineLevel="0" collapsed="false">
      <c r="A105" s="78" t="s">
        <v>4064</v>
      </c>
      <c r="B105" s="79" t="str">
        <f aca="false">IF(A105="NEWCOD",IF(ISBLANK(G105),"renseigner le champ 'Nouveau taxon'",G105),VLOOKUP(A105,'Ref Taxo'!A:B,2,FALSE()))</f>
        <v>Rhizoclonium</v>
      </c>
      <c r="C105" s="80" t="n">
        <f aca="false">IF(A105="NEWCOD",IF(ISBLANK(H105),"NoCod",H105),VLOOKUP(A105,'Ref Taxo'!A:D,4,FALSE()))</f>
        <v>1125</v>
      </c>
      <c r="D105" s="81" t="n">
        <v>0.01</v>
      </c>
      <c r="E105" s="82"/>
      <c r="F105" s="82" t="s">
        <v>5274</v>
      </c>
      <c r="G105" s="85"/>
      <c r="H105" s="86"/>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t="n">
        <v>0.01</v>
      </c>
      <c r="E106" s="82" t="n">
        <v>0.01</v>
      </c>
      <c r="F106" s="82" t="s">
        <v>5274</v>
      </c>
      <c r="G106" s="85"/>
      <c r="H106" s="86"/>
    </row>
    <row r="107" customFormat="false" ht="1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0.01</v>
      </c>
      <c r="E107" s="82" t="n">
        <v>0.01</v>
      </c>
      <c r="F107" s="82" t="s">
        <v>5274</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0.01</v>
      </c>
      <c r="E108" s="82" t="n">
        <v>0.01</v>
      </c>
      <c r="F108" s="82" t="s">
        <v>5274</v>
      </c>
      <c r="G108" s="85"/>
      <c r="H108" s="86"/>
    </row>
    <row r="109" customFormat="false" ht="15" hidden="false" customHeight="false" outlineLevel="0" collapsed="false">
      <c r="A109" s="78" t="s">
        <v>3657</v>
      </c>
      <c r="B109" s="79" t="str">
        <f aca="false">IF(A109="NEWCOD",IF(ISBLANK(G109),"renseigner le champ 'Nouveau taxon'",G109),VLOOKUP(A109,'Ref Taxo'!A:B,2,FALSE()))</f>
        <v>Porella pinnata</v>
      </c>
      <c r="C109" s="80" t="n">
        <f aca="false">IF(A109="NEWCOD",IF(ISBLANK(H109),"NoCod",H109),VLOOKUP(A109,'Ref Taxo'!A:D,4,FALSE()))</f>
        <v>9788</v>
      </c>
      <c r="D109" s="81" t="n">
        <v>0.01</v>
      </c>
      <c r="E109" s="82"/>
      <c r="F109" s="82" t="s">
        <v>5274</v>
      </c>
      <c r="G109" s="85"/>
      <c r="H109" s="86"/>
    </row>
    <row r="110" customFormat="false" ht="1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0.01</v>
      </c>
      <c r="E110" s="82"/>
      <c r="F110" s="82" t="s">
        <v>5274</v>
      </c>
      <c r="G110" s="85"/>
      <c r="H110" s="86"/>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c r="F111" s="82" t="s">
        <v>5274</v>
      </c>
      <c r="G111" s="85"/>
      <c r="H111" s="86"/>
    </row>
    <row r="112" customFormat="false" ht="15" hidden="false" customHeight="false" outlineLevel="0" collapsed="false">
      <c r="A112" s="78" t="s">
        <v>1929</v>
      </c>
      <c r="B112" s="79" t="str">
        <f aca="false">IF(A112="NEWCOD",IF(ISBLANK(G112),"renseigner le champ 'Nouveau taxon'",G112),VLOOKUP(A112,'Ref Taxo'!A:B,2,FALSE()))</f>
        <v>Fissidens grandifrons</v>
      </c>
      <c r="C112" s="80" t="n">
        <f aca="false">IF(A112="NEWCOD",IF(ISBLANK(H112),"NoCod",H112),VLOOKUP(A112,'Ref Taxo'!A:D,4,FALSE()))</f>
        <v>19666</v>
      </c>
      <c r="D112" s="81" t="n">
        <v>0.05</v>
      </c>
      <c r="E112" s="82" t="n">
        <v>0.01</v>
      </c>
      <c r="F112" s="82" t="s">
        <v>5274</v>
      </c>
      <c r="G112" s="85"/>
      <c r="H112" s="86"/>
    </row>
    <row r="113" customFormat="false" ht="15" hidden="false" customHeight="false" outlineLevel="0" collapsed="false">
      <c r="A113" s="78" t="s">
        <v>1963</v>
      </c>
      <c r="B113" s="79" t="str">
        <f aca="false">IF(A113="NEWCOD",IF(ISBLANK(G113),"renseigner le champ 'Nouveau taxon'",G113),VLOOKUP(A113,'Ref Taxo'!A:B,2,FALSE()))</f>
        <v>Fissidens viridulus</v>
      </c>
      <c r="C113" s="80" t="n">
        <f aca="false">IF(A113="NEWCOD",IF(ISBLANK(H113),"NoCod",H113),VLOOKUP(A113,'Ref Taxo'!A:D,4,FALSE()))</f>
        <v>1301</v>
      </c>
      <c r="D113" s="81" t="n">
        <v>0.01</v>
      </c>
      <c r="E113" s="82"/>
      <c r="F113" s="82" t="s">
        <v>5274</v>
      </c>
      <c r="G113" s="85"/>
      <c r="H113" s="86"/>
    </row>
    <row r="114" customFormat="false" ht="15" hidden="false" customHeight="false" outlineLevel="0" collapsed="false">
      <c r="A114" s="78" t="s">
        <v>2663</v>
      </c>
      <c r="B114" s="79" t="str">
        <f aca="false">IF(A114="NEWCOD",IF(ISBLANK(G114),"renseigner le champ 'Nouveau taxon'",G114),VLOOKUP(A114,'Ref Taxo'!A:B,2,FALSE()))</f>
        <v>Leptodictyum riparium</v>
      </c>
      <c r="C114" s="80" t="n">
        <f aca="false">IF(A114="NEWCOD",IF(ISBLANK(H114),"NoCod",H114),VLOOKUP(A114,'Ref Taxo'!A:D,4,FALSE()))</f>
        <v>1244</v>
      </c>
      <c r="D114" s="81" t="n">
        <v>0.02</v>
      </c>
      <c r="E114" s="82" t="n">
        <v>0.01</v>
      </c>
      <c r="F114" s="82" t="s">
        <v>5274</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0.01</v>
      </c>
      <c r="E115" s="82"/>
      <c r="F115" s="82" t="s">
        <v>5274</v>
      </c>
      <c r="G115" s="85"/>
      <c r="H115" s="86"/>
    </row>
    <row r="116" customFormat="false" ht="15" hidden="false" customHeight="false" outlineLevel="0" collapsed="false">
      <c r="A116" s="78" t="s">
        <v>63</v>
      </c>
      <c r="B116" s="79" t="str">
        <f aca="false">IF(A116="NEWCOD",IF(ISBLANK(G116),"renseigner le champ 'Nouveau taxon'",G116),VLOOKUP(A116,'Ref Taxo'!A:B,2,FALSE()))</f>
        <v>Agrostis stolonifera</v>
      </c>
      <c r="C116" s="80" t="n">
        <f aca="false">IF(A116="NEWCOD",IF(ISBLANK(H116),"NoCod",H116),VLOOKUP(A116,'Ref Taxo'!A:D,4,FALSE()))</f>
        <v>1543</v>
      </c>
      <c r="D116" s="81"/>
      <c r="E116" s="82" t="n">
        <v>0.01</v>
      </c>
      <c r="F116" s="82" t="s">
        <v>5275</v>
      </c>
      <c r="G116" s="85"/>
      <c r="H116" s="86"/>
    </row>
    <row r="117" customFormat="false" ht="15" hidden="false" customHeight="false" outlineLevel="0" collapsed="false">
      <c r="A117" s="78" t="s">
        <v>2883</v>
      </c>
      <c r="B117" s="79" t="str">
        <f aca="false">IF(A117="NEWCOD",IF(ISBLANK(G117),"renseigner le champ 'Nouveau taxon'",G117),VLOOKUP(A117,'Ref Taxo'!A:B,2,FALSE()))</f>
        <v>Mentha aquatica</v>
      </c>
      <c r="C117" s="80" t="n">
        <f aca="false">IF(A117="NEWCOD",IF(ISBLANK(H117),"NoCod",H117),VLOOKUP(A117,'Ref Taxo'!A:D,4,FALSE()))</f>
        <v>1791</v>
      </c>
      <c r="D117" s="81"/>
      <c r="E117" s="82" t="n">
        <v>0.01</v>
      </c>
      <c r="F117" s="82" t="s">
        <v>5274</v>
      </c>
      <c r="G117" s="85"/>
      <c r="H117" s="86"/>
    </row>
    <row r="118" customFormat="false" ht="15" hidden="false" customHeight="false" outlineLevel="0" collapsed="false">
      <c r="A118" s="78" t="s">
        <v>5276</v>
      </c>
      <c r="B118" s="79" t="s">
        <v>5277</v>
      </c>
      <c r="C118" s="80" t="n">
        <v>1730</v>
      </c>
      <c r="D118" s="81" t="n">
        <v>0.01</v>
      </c>
      <c r="E118" s="82"/>
      <c r="F118" s="82" t="s">
        <v>5274</v>
      </c>
      <c r="G118" s="85"/>
      <c r="H118" s="86"/>
    </row>
    <row r="119" customFormat="false" ht="15" hidden="false" customHeight="false" outlineLevel="0" collapsed="false">
      <c r="A119" s="78" t="s">
        <v>5115</v>
      </c>
      <c r="B119" s="79" t="str">
        <f aca="false">IF(A119="NEWCOD",IF(ISBLANK(G119),"renseigner le champ 'Nouveau taxon'",G119),VLOOKUP(A119,'Ref Taxo'!A:B,2,FALSE()))</f>
        <v>Xanthium orientale subsp. italicum</v>
      </c>
      <c r="C119" s="80" t="n">
        <f aca="false">IF(A119="NEWCOD",IF(ISBLANK(H119),"NoCod",H119),VLOOKUP(A119,'Ref Taxo'!A:D,4,FALSE()))</f>
        <v>38946</v>
      </c>
      <c r="D119" s="81"/>
      <c r="E119" s="82" t="n">
        <v>0.01</v>
      </c>
      <c r="F119" s="82" t="s">
        <v>5274</v>
      </c>
      <c r="G119" s="85"/>
      <c r="H119" s="86"/>
    </row>
    <row r="120" customFormat="false" ht="15" hidden="false" customHeight="false" outlineLevel="0" collapsed="false">
      <c r="A120" s="78" t="s">
        <v>3073</v>
      </c>
      <c r="B120" s="79" t="str">
        <f aca="false">IF(A120="NEWCOD",IF(ISBLANK(G120),"renseigner le champ 'Nouveau taxon'",G120),VLOOKUP(A120,'Ref Taxo'!A:B,2,FALSE()))</f>
        <v>Myriophyllum spicatum</v>
      </c>
      <c r="C120" s="80" t="n">
        <f aca="false">IF(A120="NEWCOD",IF(ISBLANK(H120),"NoCod",H120),VLOOKUP(A120,'Ref Taxo'!A:D,4,FALSE()))</f>
        <v>1778</v>
      </c>
      <c r="D120" s="81"/>
      <c r="E120" s="82" t="n">
        <v>0.01</v>
      </c>
      <c r="F120" s="82" t="s">
        <v>5274</v>
      </c>
      <c r="G120" s="85"/>
      <c r="H120" s="86"/>
    </row>
    <row r="121" customFormat="false" ht="15" hidden="false" customHeight="false" outlineLevel="0" collapsed="false">
      <c r="A121" s="78" t="s">
        <v>3717</v>
      </c>
      <c r="B121" s="79" t="str">
        <f aca="false">IF(A121="NEWCOD",IF(ISBLANK(G121),"renseigner le champ 'Nouveau taxon'",G121),VLOOKUP(A121,'Ref Taxo'!A:B,2,FALSE()))</f>
        <v>Potamogeton nodosus</v>
      </c>
      <c r="C121" s="80" t="n">
        <f aca="false">IF(A121="NEWCOD",IF(ISBLANK(H121),"NoCod",H121),VLOOKUP(A121,'Ref Taxo'!A:D,4,FALSE()))</f>
        <v>1652</v>
      </c>
      <c r="D121" s="81"/>
      <c r="E121" s="82" t="n">
        <v>0.01</v>
      </c>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2020-09-25T09:30:42Z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