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<sst xmlns="http://schemas.openxmlformats.org/spreadsheetml/2006/main" count="6490" uniqueCount="5304">
  <si>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</si>
  <si>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</si>
  <si>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</si>
  <si>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</si>
  <si>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</si>
  <si>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</si>
  <si>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</si>
  <si>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</si>
  <si>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</si>
  <si>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</si>
  <si>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</si>
  <si>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</si>
  <si>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</si>
  <si>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</si>
  <si>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</si>
  <si>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</si>
  <si>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</si>
  <si>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</si>
  <si>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</si>
  <si>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</si>
  <si>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</si>
  <si>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</si>
  <si>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</si>
  <si>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</si>
  <si>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</si>
  <si>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</si>
  <si>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</si>
  <si>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</si>
  <si>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</si>
  <si>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</si>
  <si>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</si>
  <si>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</si>
  <si>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</si>
  <si>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</si>
  <si>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</si>
  <si>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</si>
  <si>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</si>
  <si>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</si>
  <si>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</si>
  <si>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</si>
  <si>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</si>
  <si>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</si>
  <si>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</si>
  <si>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</si>
  <si>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</si>
  <si>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</si>
  <si>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</si>
  <si>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</si>
  <si>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</si>
  <si>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</si>
  <si>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</si>
  <si>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</si>
  <si>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</si>
  <si>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</si>
  <si>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</si>
  <si>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</si>
  <si>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</si>
  <si>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</si>
  <si>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</si>
  <si>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</si>
  <si>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</si>
  <si>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</si>
  <si>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</si>
  <si>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</si>
  <si>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</si>
  <si>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</si>
  <si>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</si>
  <si>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</si>
  <si>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</si>
  <si>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</si>
  <si>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</si>
  <si>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</si>
  <si>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</si>
  <si>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</si>
  <si>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</si>
  <si>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</si>
  <si>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</si>
  <si>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</si>
  <si>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</si>
  <si>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</si>
  <si>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</si>
  <si>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</si>
  <si>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</si>
  <si>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</si>
  <si>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</si>
  <si>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</si>
  <si>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</si>
  <si>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</si>
  <si>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</si>
  <si>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</si>
  <si>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</si>
  <si>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</si>
  <si>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</si>
  <si>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</si>
  <si>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</si>
  <si>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</si>
  <si>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</si>
  <si>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</si>
  <si>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</si>
  <si>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</si>
  <si>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</si>
  <si>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</si>
  <si>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</si>
  <si>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</si>
  <si>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</si>
  <si>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</si>
  <si>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</si>
  <si>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</si>
  <si>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</si>
  <si>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</si>
  <si>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</si>
  <si>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</si>
  <si>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</si>
  <si>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</si>
  <si>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</si>
  <si>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</si>
  <si>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</si>
  <si>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</si>
  <si>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</si>
  <si>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</si>
  <si>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</si>
  <si>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</si>
  <si>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</si>
  <si>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</si>
  <si>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</si>
  <si>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</si>
  <si>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</si>
  <si>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</si>
  <si>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</si>
  <si>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</si>
  <si>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</si>
  <si>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</si>
  <si>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</si>
  <si>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</si>
  <si>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</si>
  <si>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</si>
  <si>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</si>
  <si>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</si>
  <si>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</si>
  <si>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</si>
  <si>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</si>
  <si>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</si>
  <si>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</si>
  <si>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</si>
  <si>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</si>
  <si>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</si>
  <si>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</si>
  <si>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</si>
  <si>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</si>
  <si>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</si>
  <si>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</si>
  <si>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</si>
  <si>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</si>
  <si>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</si>
  <si>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</si>
  <si>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</si>
  <si>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</si>
  <si>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</si>
  <si>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</si>
  <si>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</si>
  <si>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</si>
  <si>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</si>
  <si>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</si>
  <si>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</si>
  <si>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</si>
  <si>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</si>
  <si>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</si>
  <si>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</si>
  <si>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</si>
  <si>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</si>
  <si>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</si>
  <si>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</si>
  <si>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</si>
  <si>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</si>
  <si>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</si>
  <si>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</si>
  <si>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</si>
  <si>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</si>
  <si>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</si>
  <si>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</si>
  <si>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</si>
  <si>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</si>
  <si>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</si>
  <si>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</si>
  <si>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</si>
  <si>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</si>
  <si>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</si>
  <si>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</si>
  <si>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</si>
  <si>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</si>
  <si>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</si>
  <si>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</si>
  <si>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</si>
  <si>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</si>
  <si>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</si>
  <si>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</si>
  <si>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</si>
  <si>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</si>
  <si>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</si>
  <si>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</si>
  <si>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</si>
  <si>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</si>
  <si>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</si>
  <si>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</si>
  <si>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</si>
  <si>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</si>
  <si>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</si>
  <si>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</si>
  <si>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</si>
  <si>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</si>
  <si>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</si>
  <si>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</si>
  <si>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</si>
  <si>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</si>
  <si>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</si>
  <si>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</si>
  <si>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</si>
  <si>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</si>
  <si>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</si>
  <si>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</si>
  <si>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</si>
  <si>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</si>
  <si>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</si>
  <si>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</si>
  <si>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</si>
  <si>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</si>
  <si>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</si>
  <si>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</si>
  <si>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</si>
  <si>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</si>
  <si>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</si>
  <si>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</si>
  <si>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</si>
  <si>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</si>
  <si>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</si>
  <si>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</si>
  <si>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</si>
  <si>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</si>
  <si>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</si>
  <si>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</si>
  <si>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</si>
  <si>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</si>
  <si>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</si>
  <si>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</si>
  <si>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</si>
  <si>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</si>
  <si>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</si>
  <si>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</si>
  <si>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</si>
  <si>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</si>
  <si>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</si>
  <si>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</si>
  <si>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</si>
  <si>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</si>
  <si>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</si>
  <si>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</si>
  <si>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</si>
  <si>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</si>
  <si>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</si>
  <si>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</si>
  <si>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</si>
  <si>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</si>
  <si>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</si>
  <si>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</si>
  <si>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</si>
  <si>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</si>
  <si>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</si>
  <si>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</si>
  <si>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</si>
  <si>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</si>
  <si>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</si>
  <si>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</si>
  <si>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</si>
  <si>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</si>
  <si>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</si>
  <si>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</si>
  <si>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</si>
  <si>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</si>
  <si>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</si>
  <si>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</si>
  <si>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</si>
  <si>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</si>
  <si>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</si>
  <si>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</si>
  <si>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</si>
  <si>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</si>
  <si>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</si>
  <si>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</si>
  <si>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</si>
  <si>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</si>
  <si>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</si>
  <si>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</si>
  <si>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</si>
  <si>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</si>
  <si>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</si>
  <si>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</si>
  <si>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</si>
  <si>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</si>
  <si>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</si>
  <si>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</si>
  <si>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</si>
  <si>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</si>
  <si>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</si>
  <si>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</si>
  <si>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</si>
  <si>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</si>
  <si>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</si>
  <si>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</si>
  <si>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</si>
  <si>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</si>
  <si>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</si>
  <si>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</si>
  <si>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</si>
  <si>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</si>
  <si>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</si>
  <si>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</si>
  <si>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</si>
  <si>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</si>
  <si>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</si>
  <si>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</si>
  <si>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</si>
  <si>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</si>
  <si>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</si>
  <si>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</si>
  <si>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</si>
  <si>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</si>
  <si>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</si>
  <si>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</si>
  <si>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</si>
  <si>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</si>
  <si>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</si>
  <si>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</si>
  <si>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</si>
  <si>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</si>
  <si>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</si>
  <si>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</si>
  <si>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</si>
  <si>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</si>
  <si>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</si>
  <si>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</si>
  <si>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</si>
  <si>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</si>
  <si>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</si>
  <si>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</si>
  <si>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</si>
  <si>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</si>
  <si>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</si>
  <si>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</si>
  <si>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</si>
  <si>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</si>
  <si>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</si>
  <si>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</si>
  <si>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</si>
  <si>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</si>
  <si>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</si>
  <si>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</si>
  <si>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</si>
  <si>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</si>
  <si>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</si>
  <si>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</si>
  <si>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</si>
  <si>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</si>
  <si>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</si>
  <si>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</si>
  <si>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</si>
  <si>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</si>
  <si>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</si>
  <si>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</si>
  <si>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</si>
  <si>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</si>
  <si>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</si>
  <si>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</si>
  <si>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</si>
  <si>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</si>
  <si>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</si>
  <si>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</si>
  <si>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</si>
  <si>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</si>
  <si>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</si>
  <si>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</si>
  <si>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</si>
  <si>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</si>
  <si>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</si>
  <si>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</si>
  <si>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</si>
  <si>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</si>
  <si>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</si>
  <si>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</si>
  <si>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</si>
  <si>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</si>
  <si>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</si>
  <si>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</si>
  <si>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</si>
  <si>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</si>
  <si>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</si>
  <si>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</si>
  <si>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</si>
  <si>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</si>
  <si>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</si>
  <si>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</si>
  <si>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</si>
  <si>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</si>
  <si>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</si>
  <si>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</si>
  <si>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</si>
  <si>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</si>
  <si>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</si>
  <si>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</si>
  <si>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</si>
  <si>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</si>
  <si>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</si>
  <si>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</si>
  <si>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</si>
  <si>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</si>
  <si>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</si>
  <si>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</si>
  <si>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</si>
  <si>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</si>
  <si>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</si>
  <si>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</si>
  <si>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</si>
  <si>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</si>
  <si>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</si>
  <si>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</si>
  <si>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</si>
  <si>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</si>
  <si>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</si>
  <si>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</si>
  <si>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</si>
  <si>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</si>
  <si>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</si>
  <si>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</si>
  <si>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</si>
  <si>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</si>
  <si>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</si>
  <si>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</si>
  <si>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</si>
  <si>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</si>
  <si>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</si>
  <si>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</si>
  <si>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</si>
  <si>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</si>
  <si>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</si>
  <si>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</si>
  <si>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</si>
  <si>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</si>
  <si>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</si>
  <si>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</si>
  <si>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</si>
  <si>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</si>
  <si>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</si>
  <si>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</si>
  <si>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</si>
  <si>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</si>
  <si>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</si>
  <si>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</si>
  <si>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</si>
  <si>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</si>
  <si>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</si>
  <si>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</si>
  <si>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</si>
  <si>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</si>
  <si>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</si>
  <si>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</si>
  <si>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</si>
  <si>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</si>
  <si>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</si>
  <si>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</si>
  <si>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</si>
  <si>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</si>
  <si>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</si>
  <si>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</si>
  <si>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</si>
  <si>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</si>
  <si>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</si>
  <si>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</si>
  <si>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</si>
  <si>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</si>
  <si>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</si>
  <si>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</si>
  <si>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</si>
  <si>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</si>
  <si>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</si>
  <si>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</si>
  <si>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</si>
  <si>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</si>
  <si>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</si>
  <si>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</si>
  <si>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</si>
  <si>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</si>
  <si>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</si>
  <si>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</si>
  <si>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</si>
  <si>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</si>
  <si>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</si>
  <si>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</si>
  <si>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</si>
  <si>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</si>
  <si>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</si>
  <si>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</si>
  <si>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</si>
  <si>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</si>
  <si>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</si>
  <si>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</si>
  <si>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</si>
  <si>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</si>
  <si>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</si>
  <si>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</si>
  <si>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</si>
  <si>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</si>
  <si>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</si>
  <si>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</si>
  <si>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</si>
  <si>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</si>
  <si>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</si>
  <si>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</si>
  <si>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</si>
  <si>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</si>
  <si>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</si>
  <si>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</si>
  <si>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</si>
  <si>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</si>
  <si>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</si>
  <si>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</si>
  <si>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</si>
  <si>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</si>
  <si>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</si>
  <si>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</si>
  <si>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</si>
  <si>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</si>
  <si>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</si>
  <si>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</si>
  <si>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</si>
  <si>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</si>
  <si>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</si>
  <si>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</si>
  <si>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</si>
  <si>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</si>
  <si>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</si>
  <si>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</si>
  <si>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</si>
  <si>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</si>
  <si>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</si>
  <si>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</si>
  <si>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</si>
  <si>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</si>
  <si>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</si>
  <si>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</si>
  <si>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</si>
  <si>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</si>
  <si>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</si>
  <si>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</si>
  <si>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</si>
  <si>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</si>
  <si>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</si>
  <si>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</si>
  <si>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</si>
  <si>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</si>
  <si>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</si>
  <si>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</si>
  <si>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</si>
  <si>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</si>
  <si>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</si>
  <si>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</si>
  <si>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</si>
  <si>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</si>
  <si>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</si>
  <si>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</si>
  <si>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</si>
  <si>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</si>
  <si>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</si>
  <si>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</si>
  <si>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</si>
  <si>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</si>
  <si>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</si>
  <si>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</si>
  <si>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</si>
  <si>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</si>
  <si>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</si>
  <si>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</si>
  <si>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</si>
  <si>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</si>
  <si>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</si>
  <si>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</si>
  <si>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</si>
  <si>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</si>
  <si>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</si>
  <si>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</si>
  <si>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</si>
  <si>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</si>
  <si>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</si>
  <si>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</si>
  <si>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</si>
  <si>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</si>
  <si>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</si>
  <si>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</si>
  <si>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</si>
  <si>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</si>
  <si>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</si>
  <si>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</si>
  <si>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</si>
  <si>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</si>
  <si>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</si>
  <si>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</si>
  <si>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</si>
  <si>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</si>
  <si>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</si>
  <si>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</si>
  <si>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</si>
  <si>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</si>
  <si>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</si>
  <si>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</si>
  <si>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</si>
  <si>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</si>
  <si>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</si>
  <si>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</si>
  <si>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</si>
  <si>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</si>
  <si>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</si>
  <si>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</si>
  <si>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</si>
  <si>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</si>
  <si>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</si>
  <si>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</si>
  <si>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</si>
  <si>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</si>
  <si>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</si>
  <si>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</si>
  <si>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</si>
  <si>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</si>
  <si>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</si>
  <si>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</si>
  <si>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</si>
  <si>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</si>
  <si>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</si>
  <si>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</si>
  <si>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</si>
  <si>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</si>
  <si>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</si>
  <si>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</si>
  <si>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</si>
  <si>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</si>
  <si>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</si>
  <si>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</si>
  <si>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</si>
  <si>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</si>
  <si>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</si>
  <si>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</si>
  <si>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</si>
  <si>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</si>
  <si>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</si>
  <si>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</si>
  <si>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</si>
  <si>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</si>
  <si>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</si>
  <si>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</si>
  <si>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</si>
  <si>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</si>
  <si>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</si>
  <si>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</si>
  <si>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</si>
  <si>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</si>
  <si>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</si>
  <si>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</si>
  <si>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</si>
  <si>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</si>
  <si>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</si>
  <si>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</si>
  <si>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</si>
  <si>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</si>
  <si>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</si>
  <si>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</si>
  <si>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</si>
  <si>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</si>
  <si>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</si>
  <si>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</si>
  <si>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</si>
  <si>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</si>
  <si>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</si>
  <si>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</si>
  <si>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</si>
  <si>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</si>
  <si>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</si>
  <si>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</si>
  <si>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</si>
  <si>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</si>
  <si>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</si>
  <si>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</si>
  <si>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</si>
  <si>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</si>
  <si>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</si>
  <si>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</si>
  <si>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</si>
  <si>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</si>
  <si>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</si>
  <si>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</si>
  <si>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</si>
  <si>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</si>
  <si>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</si>
  <si>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</si>
  <si>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</si>
  <si>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</si>
  <si>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</si>
  <si>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</si>
  <si>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</si>
  <si>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</si>
  <si>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</si>
  <si>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</si>
  <si>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</si>
  <si>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</si>
  <si>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</si>
  <si>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</si>
  <si>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</si>
  <si>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</si>
  <si>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</si>
  <si>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</si>
  <si>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</si>
  <si>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</si>
  <si>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</si>
  <si>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</si>
  <si>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</si>
  <si>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</si>
  <si>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</si>
  <si>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</si>
  <si>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</si>
  <si>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</si>
  <si>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</si>
  <si>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</si>
  <si>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</si>
  <si>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</si>
  <si>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</si>
  <si>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</si>
  <si>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</si>
  <si>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</si>
  <si>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</si>
  <si>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</si>
  <si>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</si>
  <si>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</si>
  <si>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</si>
  <si>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</si>
  <si>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</si>
  <si>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</si>
  <si>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</si>
  <si>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</si>
  <si>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</si>
  <si>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</si>
  <si>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</si>
  <si>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</si>
  <si>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</si>
  <si>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</si>
  <si>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</si>
  <si>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</si>
  <si>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</si>
  <si>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</si>
  <si>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</si>
  <si>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</si>
  <si>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</si>
  <si>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</si>
  <si>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</si>
  <si>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</si>
  <si>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</si>
  <si>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</si>
  <si>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</si>
  <si>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</si>
  <si>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</si>
  <si>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</si>
  <si>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</si>
  <si>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</si>
  <si>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</si>
  <si>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</si>
  <si>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</si>
  <si>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</si>
  <si>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</si>
  <si>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</si>
  <si>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</si>
  <si>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</si>
  <si>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</si>
  <si>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</si>
  <si>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</si>
  <si>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</si>
  <si>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</si>
  <si>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</si>
  <si>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</si>
  <si>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</si>
  <si>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</si>
  <si>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</si>
  <si>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</si>
  <si>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</si>
  <si>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</si>
  <si>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</si>
  <si>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</si>
  <si>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</si>
  <si>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</si>
  <si>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</si>
  <si>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</si>
  <si>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</si>
  <si>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</si>
  <si>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</si>
  <si>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</si>
  <si>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</si>
  <si>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</si>
  <si>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</si>
  <si>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</si>
  <si>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</si>
  <si>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</si>
  <si>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</si>
  <si>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</si>
  <si>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</si>
  <si>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</si>
  <si>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</si>
  <si>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</si>
  <si>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</si>
  <si>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</si>
  <si>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</si>
  <si>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</si>
  <si>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</si>
  <si>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</si>
  <si>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</si>
  <si>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</si>
  <si>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</si>
  <si>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</si>
  <si>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</si>
  <si>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</si>
  <si>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</si>
  <si>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</si>
  <si>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</si>
  <si>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</si>
  <si>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</si>
  <si>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</si>
  <si>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</si>
  <si>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</si>
  <si>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</si>
  <si>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</si>
  <si>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</si>
  <si>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</si>
  <si>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</si>
  <si>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</si>
  <si>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</si>
  <si>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</si>
  <si>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</si>
  <si>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</si>
  <si>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</si>
  <si>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</si>
  <si>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</si>
  <si>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</si>
  <si>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</si>
  <si>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</si>
  <si>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</si>
  <si>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</si>
  <si>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</si>
  <si>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</si>
  <si>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</si>
  <si>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</si>
  <si>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</si>
  <si>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</si>
  <si>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</si>
  <si>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</si>
  <si>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</si>
  <si>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</si>
  <si>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</si>
  <si>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</si>
  <si>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</si>
  <si>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</si>
  <si>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</si>
  <si>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</si>
  <si>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</si>
  <si>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</si>
  <si>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</si>
  <si>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</si>
  <si>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</si>
  <si>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</si>
  <si>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</si>
  <si>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</si>
  <si>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</si>
  <si>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</si>
  <si>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</si>
  <si>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</si>
  <si>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</si>
  <si>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</si>
  <si>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</si>
  <si>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</si>
  <si>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</si>
  <si>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</si>
  <si>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</si>
  <si>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</si>
  <si>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</si>
  <si>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</si>
  <si>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</si>
  <si>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</si>
  <si>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</si>
  <si>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</si>
  <si>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</si>
  <si>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</si>
  <si>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</si>
  <si>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</si>
  <si>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</si>
  <si>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</si>
  <si>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</si>
  <si>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</si>
  <si>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</si>
  <si>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</si>
  <si>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</si>
  <si>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</si>
  <si>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</si>
  <si>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</si>
  <si>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</si>
  <si>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</si>
  <si>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</si>
  <si>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</si>
  <si>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</si>
  <si>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</si>
  <si>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</si>
  <si>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</si>
  <si>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</si>
  <si>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</si>
  <si>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</si>
  <si>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</si>
  <si>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</si>
  <si>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</si>
  <si>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</si>
  <si>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</si>
  <si>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</si>
  <si>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</si>
  <si>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</si>
  <si>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</si>
  <si>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</si>
  <si>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</si>
  <si>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</si>
  <si>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</si>
  <si>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</si>
  <si>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</si>
  <si>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</si>
  <si>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</si>
  <si>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</si>
  <si>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</si>
  <si>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</si>
  <si>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</si>
  <si>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</si>
  <si>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</si>
  <si>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</si>
  <si>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</si>
  <si>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</si>
  <si>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</si>
  <si>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</si>
  <si>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</si>
  <si>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</si>
  <si>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</si>
  <si>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</si>
  <si>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</si>
  <si>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</si>
  <si>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</si>
  <si>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</si>
  <si>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</si>
  <si>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</si>
  <si>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</si>
  <si>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</si>
  <si>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</si>
  <si>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</si>
  <si>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</si>
  <si>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</si>
  <si>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</si>
  <si>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</si>
  <si>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</si>
  <si>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</si>
  <si>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</si>
  <si>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</si>
  <si>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</si>
  <si>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</si>
  <si>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</si>
  <si>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</si>
  <si>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</si>
  <si>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</si>
  <si>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</si>
  <si>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</si>
  <si>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</si>
  <si>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</si>
  <si>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</si>
  <si>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</si>
  <si>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</si>
  <si>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</si>
  <si>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</si>
  <si>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</si>
  <si>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</si>
  <si>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</si>
  <si>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</si>
  <si>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</si>
  <si>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</si>
  <si>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</si>
  <si>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</si>
  <si>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</si>
  <si>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</si>
  <si>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</si>
  <si>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</si>
  <si>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</si>
  <si>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</si>
  <si>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</si>
  <si>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</si>
  <si>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</si>
  <si>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</si>
  <si>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</si>
  <si>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</si>
  <si>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</si>
  <si>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</si>
  <si>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</si>
  <si>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</si>
  <si>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</si>
  <si>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</si>
  <si>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</si>
  <si>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</si>
  <si>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</si>
  <si>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</si>
  <si>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</si>
  <si>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</si>
  <si>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</si>
  <si>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</si>
  <si>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</si>
  <si>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</si>
  <si>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</si>
  <si>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</si>
  <si>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</si>
  <si>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</si>
  <si>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</si>
  <si>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</si>
  <si>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</si>
  <si>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</si>
  <si>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</si>
  <si>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</si>
  <si>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</si>
  <si>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</si>
  <si>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</si>
  <si>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</si>
  <si>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</si>
  <si>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</si>
  <si>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</si>
  <si>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</si>
  <si>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</si>
  <si>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</si>
  <si>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</si>
  <si>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</si>
  <si>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</si>
  <si>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</si>
  <si>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</si>
  <si>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</si>
  <si>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</si>
  <si>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</si>
  <si>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</si>
  <si>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</si>
  <si>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</si>
  <si>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</si>
  <si>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</si>
  <si>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</si>
  <si>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</si>
  <si>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</si>
  <si>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</si>
  <si>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</si>
  <si>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</si>
  <si>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</si>
  <si>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</si>
  <si>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</si>
  <si>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</si>
  <si>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</si>
  <si>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</si>
  <si>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</si>
  <si>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</si>
  <si>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</si>
  <si>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</si>
  <si>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</si>
  <si>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</si>
  <si>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</si>
  <si>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</si>
  <si>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</si>
  <si>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</si>
  <si>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</si>
  <si>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</si>
  <si>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</si>
  <si>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</si>
  <si>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</si>
  <si>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</si>
  <si>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</si>
  <si>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</si>
  <si>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</si>
  <si>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</si>
  <si>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</si>
  <si>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</si>
  <si>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</si>
  <si>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</si>
  <si>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</si>
  <si>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</si>
  <si>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</si>
  <si>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</si>
  <si>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</si>
  <si>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</si>
  <si>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</si>
  <si>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</si>
  <si>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</si>
  <si>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</si>
  <si>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</si>
  <si>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</si>
  <si>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</si>
  <si>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</si>
  <si>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</si>
  <si>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</si>
  <si>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</si>
  <si>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</si>
  <si>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</si>
  <si>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</si>
  <si>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</si>
  <si>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</si>
  <si>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</si>
  <si>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</si>
  <si>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</si>
  <si>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</si>
  <si>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</si>
  <si>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</si>
  <si>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</si>
  <si>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</si>
  <si>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</si>
  <si>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</si>
  <si>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</si>
  <si>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</si>
  <si>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</si>
  <si>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</si>
  <si>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</si>
  <si>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</si>
  <si>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</si>
  <si>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</si>
  <si>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</si>
  <si>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</si>
  <si>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</si>
  <si>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</si>
  <si>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</si>
  <si>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</si>
  <si>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</si>
  <si>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</si>
  <si>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</si>
  <si>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</si>
  <si>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</si>
  <si>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</si>
  <si>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</si>
  <si>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</si>
  <si>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</si>
  <si>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</si>
  <si>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</si>
  <si>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</si>
  <si>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</si>
  <si>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</si>
  <si>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</si>
  <si>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</si>
  <si>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</si>
  <si>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</si>
  <si>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</si>
  <si>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</si>
  <si>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</si>
  <si>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</si>
  <si>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</si>
  <si>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</si>
  <si>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</si>
  <si>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</si>
  <si>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</si>
  <si>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</si>
  <si>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</si>
  <si>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</si>
  <si>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</si>
  <si>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</si>
  <si>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</si>
  <si>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</si>
  <si>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</si>
  <si>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</si>
  <si>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</si>
  <si>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</si>
  <si>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</si>
  <si>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</si>
  <si>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</si>
  <si>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</si>
  <si>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</si>
  <si>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</si>
  <si>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</si>
  <si>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</si>
  <si>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</si>
  <si>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</si>
  <si>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</si>
  <si>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</si>
  <si>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</si>
  <si>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</si>
  <si>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</si>
  <si>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</si>
  <si>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</si>
  <si>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</si>
  <si>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</si>
  <si>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</si>
  <si>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</si>
  <si>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</si>
  <si>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</si>
  <si>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</si>
  <si>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</si>
  <si>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</si>
  <si>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</si>
  <si>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</si>
  <si>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</si>
  <si>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</si>
  <si>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</si>
  <si>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</si>
  <si>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</si>
  <si>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</si>
  <si>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</si>
  <si>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</si>
  <si>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</si>
  <si>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</si>
  <si>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</si>
  <si>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</si>
  <si>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</si>
  <si>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</si>
  <si>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</si>
  <si>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</si>
  <si>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</si>
  <si>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</si>
  <si>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</si>
  <si>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</si>
  <si>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</si>
  <si>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</si>
  <si>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</si>
  <si>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</si>
  <si>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</si>
  <si>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</si>
  <si>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</si>
  <si>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</si>
  <si>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</si>
  <si>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</si>
  <si>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</si>
  <si>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</si>
  <si>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</si>
  <si>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</si>
  <si>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</si>
  <si>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</si>
  <si>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</si>
  <si>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</si>
  <si>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</si>
  <si>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</si>
  <si>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</si>
  <si>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</si>
  <si>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</si>
  <si>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</si>
  <si>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</si>
  <si>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</si>
  <si>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</si>
  <si>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</si>
  <si>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</si>
  <si>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</si>
  <si>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</si>
  <si>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</si>
  <si>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</si>
  <si>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</si>
  <si>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</si>
  <si>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</si>
  <si>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</si>
  <si>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</si>
  <si>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</si>
  <si>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</si>
  <si>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</si>
  <si>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</si>
  <si>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</si>
  <si>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</si>
  <si>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</si>
  <si>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</si>
  <si>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</si>
  <si>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</si>
  <si>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</si>
  <si>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</si>
  <si>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</si>
  <si>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</si>
  <si>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</si>
  <si>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</si>
  <si>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</si>
  <si>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</si>
  <si>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</si>
  <si>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</si>
  <si>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</si>
  <si>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</si>
  <si>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</si>
  <si>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</si>
  <si>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</si>
  <si>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</si>
  <si>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</si>
  <si>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</si>
  <si>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</si>
  <si>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</si>
  <si>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</si>
  <si>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</si>
  <si>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</si>
  <si>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</si>
  <si>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</si>
  <si>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</si>
  <si>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</si>
  <si>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</si>
  <si>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</si>
  <si>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</si>
  <si>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</si>
  <si>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</si>
  <si>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</si>
  <si>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</si>
  <si>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</si>
  <si>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</si>
  <si>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</si>
  <si>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</si>
  <si>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</si>
  <si>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</si>
  <si>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</si>
  <si>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</si>
  <si>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</si>
  <si>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</si>
  <si>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</si>
  <si>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</si>
  <si>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</si>
  <si>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</si>
  <si>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</si>
  <si>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</si>
  <si>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</si>
  <si>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</si>
  <si>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</si>
  <si>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</si>
  <si>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</si>
  <si>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</si>
  <si>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</si>
  <si>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</si>
  <si>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</si>
  <si>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</si>
  <si>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</si>
  <si>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</si>
  <si>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</si>
  <si>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</si>
  <si>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</si>
  <si>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</si>
  <si>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</si>
  <si>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</si>
  <si>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</si>
  <si>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</si>
  <si>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</si>
  <si>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</si>
  <si>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</si>
  <si>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</si>
  <si>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</si>
  <si>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</si>
  <si>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</si>
  <si>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</si>
  <si>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</si>
  <si>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</si>
  <si>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</si>
  <si>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</si>
  <si>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</si>
  <si>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</si>
  <si>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</si>
  <si>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</si>
  <si>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</si>
  <si>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</si>
  <si>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</si>
  <si>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</si>
  <si>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</si>
  <si>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</si>
  <si>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</si>
  <si>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</si>
  <si>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</si>
  <si>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</si>
  <si>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</si>
  <si>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</si>
  <si>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</si>
  <si>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</si>
  <si>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</si>
  <si>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</si>
  <si>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</si>
  <si>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</si>
  <si>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</si>
  <si>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</si>
  <si>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</si>
  <si>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</si>
  <si>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</si>
  <si>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</si>
  <si>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</si>
  <si>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</si>
  <si>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</si>
  <si>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</si>
  <si>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</si>
  <si>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</si>
  <si>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</si>
  <si>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</si>
  <si>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</si>
  <si>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</si>
  <si>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</si>
  <si>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</si>
  <si>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</si>
  <si>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</si>
  <si>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</si>
  <si>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</si>
  <si>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</si>
  <si>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</si>
  <si>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</si>
  <si>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</si>
  <si>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</si>
  <si>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</si>
  <si>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</si>
  <si>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</si>
  <si>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</si>
  <si>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</si>
  <si>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</si>
  <si>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</si>
  <si>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</si>
  <si>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</si>
  <si>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</si>
  <si>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</si>
  <si>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</si>
  <si>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</si>
  <si>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</si>
  <si>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</si>
  <si>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</si>
  <si>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</si>
  <si>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</si>
  <si>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</si>
  <si>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</si>
  <si>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</si>
  <si>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</si>
  <si>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</si>
  <si>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</si>
  <si>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</si>
  <si>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</si>
  <si>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</si>
  <si>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</si>
  <si>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</si>
  <si>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</si>
  <si>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</si>
  <si>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</si>
  <si>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</si>
  <si>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</si>
  <si>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</si>
  <si>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</si>
  <si>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</si>
  <si>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</si>
  <si>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</si>
  <si>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</si>
  <si>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</si>
  <si>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</si>
  <si>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</si>
  <si>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</si>
  <si>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</si>
  <si>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</si>
  <si>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</si>
  <si>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</si>
  <si>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</si>
  <si>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</si>
  <si>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</si>
  <si>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</si>
  <si>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</si>
  <si>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</si>
  <si>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</si>
  <si>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</si>
  <si>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</si>
  <si>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</si>
  <si>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</si>
  <si>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</si>
  <si>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</si>
  <si>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</si>
  <si>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</si>
  <si>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</si>
  <si>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</si>
  <si>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</si>
  <si>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</si>
  <si>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</si>
  <si>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</si>
  <si>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</si>
  <si>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</si>
  <si>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</si>
  <si>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</si>
  <si>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</si>
  <si>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</si>
  <si>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</si>
  <si>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</si>
  <si>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</si>
  <si>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</si>
  <si>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</si>
  <si>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</si>
  <si>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</si>
  <si>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</si>
  <si>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</si>
  <si>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</si>
  <si>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</si>
  <si>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</si>
  <si>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</si>
  <si>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</si>
  <si>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</si>
  <si>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</si>
  <si>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</si>
  <si>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</si>
  <si>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</si>
  <si>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</si>
  <si>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</si>
  <si>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</si>
  <si>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</si>
  <si>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</si>
  <si>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</si>
  <si>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</si>
  <si>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</si>
  <si>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</si>
  <si>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</si>
  <si>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</si>
  <si>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</si>
  <si>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</si>
  <si>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</si>
  <si>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</si>
  <si>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</si>
  <si>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</si>
  <si>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</si>
  <si>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</si>
  <si>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</si>
  <si>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</si>
  <si>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</si>
  <si>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</si>
  <si>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</si>
  <si>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</si>
  <si>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</si>
  <si>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</si>
  <si>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</si>
  <si>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</si>
  <si>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</si>
  <si>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</si>
  <si>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</si>
  <si>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</si>
  <si>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</si>
  <si>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</si>
  <si>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</si>
  <si>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</si>
  <si>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</si>
  <si>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</si>
  <si>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</si>
  <si>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</si>
  <si>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</si>
  <si>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</si>
  <si>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</si>
  <si>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</si>
  <si>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</si>
  <si>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</si>
  <si>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</si>
  <si>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</si>
  <si>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</si>
  <si>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</si>
  <si>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</si>
  <si>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</si>
  <si>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</si>
  <si>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</si>
  <si>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</si>
  <si>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</si>
  <si>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</si>
  <si>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</si>
  <si>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</si>
  <si>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</si>
  <si>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</si>
  <si>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</si>
  <si>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</si>
  <si>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</si>
  <si>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</si>
  <si>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</si>
  <si>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</si>
  <si>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</si>
  <si>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</si>
  <si>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</si>
  <si>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</si>
  <si>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</si>
  <si>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</si>
  <si>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</si>
  <si>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</si>
  <si>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</si>
  <si>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</si>
  <si>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</si>
  <si>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</si>
  <si>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</si>
  <si>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</si>
  <si>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</si>
  <si>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</si>
  <si>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</si>
  <si>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</si>
  <si>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</si>
  <si>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</si>
  <si>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</si>
  <si>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</si>
  <si>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</si>
  <si>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</si>
  <si>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</si>
  <si>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</si>
  <si>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</si>
  <si>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</si>
  <si>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</si>
  <si>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</si>
  <si>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</si>
  <si>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</si>
  <si>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</si>
  <si>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</si>
  <si>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</si>
  <si>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</si>
  <si>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</si>
  <si>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</si>
  <si>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</si>
  <si>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</si>
  <si>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</si>
  <si>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</si>
  <si>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</si>
  <si>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</si>
  <si>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</si>
  <si>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</si>
  <si>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</si>
  <si>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</si>
  <si>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</si>
  <si>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</si>
  <si>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</si>
  <si>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</si>
  <si>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</si>
  <si>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</si>
  <si>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</si>
  <si>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</si>
  <si>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</si>
  <si>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</si>
  <si>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</si>
  <si>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</si>
  <si>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</si>
  <si>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</si>
  <si>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</si>
  <si>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</si>
  <si>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</si>
  <si>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</si>
  <si>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</si>
  <si>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</si>
  <si>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</si>
  <si>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</si>
  <si>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</si>
  <si>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</si>
  <si>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</si>
  <si>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</si>
  <si>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</si>
  <si>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</si>
  <si>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</si>
  <si>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</si>
  <si>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</si>
  <si>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</si>
  <si>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</si>
  <si>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</si>
  <si>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</si>
  <si>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</si>
  <si>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</si>
  <si>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</si>
  <si>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</si>
  <si>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</si>
  <si>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</si>
  <si>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</si>
  <si>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</si>
  <si>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</si>
  <si>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</si>
  <si>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</si>
  <si>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</si>
  <si>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</si>
  <si>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</si>
  <si>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</si>
  <si>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</si>
  <si>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</si>
  <si>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</si>
  <si>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</si>
  <si>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</si>
  <si>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</si>
  <si>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</si>
  <si>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</si>
  <si>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</si>
  <si>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</si>
  <si>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</si>
  <si>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</si>
  <si>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</si>
  <si>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</si>
  <si>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</si>
  <si>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</si>
  <si>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</si>
  <si>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</si>
  <si>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</si>
  <si>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</si>
  <si>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</si>
  <si>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</si>
  <si>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</si>
  <si>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</si>
  <si>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</si>
  <si>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</si>
  <si>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</si>
  <si>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</si>
  <si>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</si>
  <si>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</si>
  <si>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</si>
  <si>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</si>
  <si>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</si>
  <si>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</si>
  <si>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</si>
  <si>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</si>
  <si>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</si>
  <si>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</si>
  <si>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</si>
  <si>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</si>
  <si>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</si>
  <si>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</si>
  <si>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</si>
  <si>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</si>
  <si>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</si>
  <si>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</si>
  <si>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</si>
  <si>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</si>
  <si>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</si>
  <si>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</si>
  <si>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</si>
  <si>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</si>
  <si>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</si>
  <si>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</si>
  <si>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</si>
  <si>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</si>
  <si>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</si>
  <si>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</si>
  <si>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</si>
  <si>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</si>
  <si>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</si>
  <si>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</si>
  <si>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</si>
  <si>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</si>
  <si>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</si>
  <si>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</si>
  <si>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</si>
  <si>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</si>
  <si>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</si>
  <si>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</si>
  <si>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</si>
  <si>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</si>
  <si>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</si>
  <si>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</si>
  <si>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</si>
  <si>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</si>
  <si>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</si>
  <si>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</si>
  <si>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</si>
  <si>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</si>
  <si>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</si>
  <si>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</si>
  <si>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</si>
  <si>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</si>
  <si>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</si>
  <si>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</si>
  <si>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</si>
  <si>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</si>
  <si>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</si>
  <si>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</si>
  <si>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</si>
  <si>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</si>
  <si>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</si>
  <si>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</si>
  <si>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</si>
  <si>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</si>
  <si>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</si>
  <si>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</si>
  <si>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</si>
  <si>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</si>
  <si>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</si>
  <si>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</si>
  <si>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</si>
  <si>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</si>
  <si>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</si>
  <si>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</si>
  <si>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</si>
  <si>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</si>
  <si>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</si>
  <si>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</si>
  <si>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</si>
  <si>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</si>
  <si>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</si>
  <si>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</si>
  <si>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</si>
  <si>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</si>
  <si>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</si>
  <si>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</si>
  <si>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</si>
  <si>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</si>
  <si>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</si>
  <si>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</si>
  <si>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</si>
  <si>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</si>
  <si>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</si>
  <si>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</si>
  <si>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</si>
  <si>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</si>
  <si>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</si>
  <si>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</si>
  <si>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</si>
  <si>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</si>
  <si>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</si>
  <si>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</si>
  <si>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</si>
  <si>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</si>
  <si>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</si>
  <si>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</si>
  <si>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</si>
  <si>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</si>
  <si>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</si>
  <si>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</si>
  <si>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</si>
  <si>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</si>
  <si>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</si>
  <si>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</si>
  <si>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</si>
  <si>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</si>
  <si>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</si>
  <si>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</si>
  <si>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</si>
  <si>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</si>
  <si>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</si>
  <si>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</si>
  <si>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</si>
  <si>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</si>
  <si>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</si>
  <si>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</si>
  <si>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</si>
  <si>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</si>
  <si>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</si>
  <si>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</si>
  <si>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</si>
  <si>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</si>
  <si>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</si>
  <si>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</si>
  <si>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</si>
  <si>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</si>
  <si>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</si>
  <si>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</si>
  <si>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</si>
  <si>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</si>
  <si>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</si>
  <si>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</si>
  <si>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</si>
  <si>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</si>
  <si>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</si>
  <si>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</si>
  <si>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</si>
  <si>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</si>
  <si>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</si>
  <si>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</si>
  <si>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</si>
  <si>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</si>
  <si>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</si>
  <si>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</si>
  <si>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</si>
  <si>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</si>
  <si>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</si>
  <si>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</si>
  <si>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</si>
  <si>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</si>
  <si>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</si>
  <si>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</si>
  <si>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</si>
  <si>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</si>
  <si>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</si>
  <si>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</si>
  <si>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</si>
  <si>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</si>
  <si>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</si>
  <si>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</si>
  <si>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</si>
  <si>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</si>
  <si>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</si>
  <si>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</si>
  <si>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</si>
  <si>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</si>
  <si>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</si>
  <si>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</si>
  <si>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</si>
  <si>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</si>
  <si>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</si>
  <si>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</si>
  <si>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</si>
  <si>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</si>
  <si>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</si>
  <si>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</si>
  <si>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</si>
  <si>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</si>
  <si>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</si>
  <si>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</si>
  <si>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</si>
  <si>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</si>
  <si>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</si>
  <si>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</si>
  <si>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</si>
  <si>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</si>
  <si>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</si>
  <si>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</si>
  <si>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</si>
  <si>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</si>
  <si>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</si>
  <si>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</si>
  <si>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</si>
  <si>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</si>
  <si>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</si>
  <si>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</si>
  <si>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</si>
  <si>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</si>
  <si>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</si>
  <si>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</si>
  <si>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</si>
  <si>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</si>
  <si>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</si>
  <si>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</si>
  <si>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</si>
  <si>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</si>
  <si>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</si>
  <si>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</si>
  <si>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</si>
  <si>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</si>
  <si>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</si>
  <si>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</si>
  <si>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</si>
  <si>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</si>
  <si>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</si>
  <si>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</si>
  <si>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</si>
  <si>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</si>
  <si>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</si>
  <si>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</si>
  <si>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</si>
  <si>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</si>
  <si>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</si>
  <si>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</si>
  <si>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</si>
  <si>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</si>
  <si>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</si>
  <si>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</si>
  <si>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</si>
  <si>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</si>
  <si>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</si>
  <si>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</si>
  <si>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</si>
  <si>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</si>
  <si>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</si>
  <si>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</si>
  <si>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</si>
  <si>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</si>
  <si>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</si>
  <si>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</si>
  <si>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</si>
  <si>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</si>
  <si>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</si>
  <si>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</si>
  <si>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</si>
  <si>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</si>
  <si>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</si>
  <si>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</si>
  <si>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</si>
  <si>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</si>
  <si>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</si>
  <si>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</si>
  <si>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</si>
  <si>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</si>
  <si>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</si>
  <si>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</si>
  <si>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</si>
  <si>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</si>
  <si>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</si>
  <si>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</si>
  <si>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</si>
  <si>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</si>
  <si>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</si>
  <si>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</si>
  <si>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</si>
  <si>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</si>
  <si>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</si>
  <si>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</si>
  <si>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</si>
  <si>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</si>
  <si>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</si>
  <si>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</si>
  <si>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</si>
  <si>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</si>
  <si>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</si>
  <si>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</si>
  <si>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</si>
  <si>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</si>
  <si>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</si>
  <si>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</si>
  <si>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</si>
  <si>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</si>
  <si>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</si>
  <si>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</si>
  <si>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</si>
  <si>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</si>
  <si>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</si>
  <si>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</si>
  <si>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</si>
  <si>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</si>
  <si>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</si>
  <si>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</si>
  <si>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</si>
  <si>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</si>
  <si>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</si>
  <si>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</si>
  <si>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</si>
  <si>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</si>
  <si>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</si>
  <si>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</si>
  <si>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</si>
  <si>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</si>
  <si>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</si>
  <si>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</si>
  <si>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</si>
  <si>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</si>
  <si>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</si>
  <si>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</si>
  <si>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</si>
  <si>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</si>
  <si>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</si>
  <si>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</si>
  <si>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</si>
  <si>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</si>
  <si>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</si>
  <si>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</si>
  <si>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</si>
  <si>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</si>
  <si>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</si>
  <si>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</si>
  <si>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</si>
  <si>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</si>
  <si>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</si>
  <si>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</si>
  <si>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</si>
  <si>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</si>
  <si>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</si>
  <si>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</si>
  <si>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</si>
  <si>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</si>
  <si>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</si>
  <si>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</si>
  <si>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</si>
  <si>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</si>
  <si>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</si>
  <si>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</si>
  <si>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</si>
  <si>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</si>
  <si>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</si>
  <si>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</si>
  <si>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</si>
  <si>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</si>
  <si>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</si>
  <si>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</si>
  <si>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</si>
  <si>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</si>
  <si>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</si>
  <si>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</si>
  <si>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</si>
  <si>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</si>
  <si>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</si>
  <si>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</si>
  <si>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</si>
  <si>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</si>
  <si>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</si>
  <si>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</si>
  <si>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</si>
  <si>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</si>
  <si>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</si>
  <si>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</si>
  <si>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</si>
  <si>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</si>
  <si>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</si>
  <si>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</si>
  <si>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</si>
  <si>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</si>
  <si>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</si>
  <si>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</si>
  <si>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</si>
  <si>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</si>
  <si>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</si>
  <si>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</si>
  <si>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</si>
  <si>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</si>
  <si>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</si>
  <si>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</si>
  <si>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</si>
  <si>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</si>
  <si>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</si>
  <si>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</si>
  <si>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</si>
  <si>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</si>
  <si>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</si>
  <si>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</si>
  <si>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</si>
  <si>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</si>
  <si>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</si>
  <si>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</si>
  <si>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</si>
  <si>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</si>
  <si>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</si>
  <si>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</si>
  <si>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</si>
  <si>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</si>
  <si>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</si>
  <si>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</si>
  <si>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</si>
  <si>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</si>
  <si>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</si>
  <si>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</si>
  <si>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</si>
  <si>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</si>
  <si>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</si>
  <si>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</si>
  <si>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</si>
  <si>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</si>
  <si>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</si>
  <si>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</si>
  <si>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</si>
  <si>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</si>
  <si>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</si>
  <si>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</si>
  <si>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</si>
  <si>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</si>
  <si>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</si>
  <si>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</si>
  <si>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</si>
  <si>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</si>
  <si>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</si>
  <si>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</si>
  <si>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</si>
  <si>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</si>
  <si>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</si>
  <si>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</si>
  <si>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</si>
  <si>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</si>
  <si>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</si>
  <si>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</si>
  <si>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</si>
  <si>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</si>
  <si>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</si>
  <si>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</si>
  <si>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</si>
  <si>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</si>
  <si>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</si>
  <si>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</si>
  <si>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</si>
  <si>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</si>
  <si>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</si>
  <si>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</si>
  <si>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</si>
  <si>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</si>
  <si>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</si>
  <si>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</si>
  <si>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</si>
  <si>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</si>
  <si>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</si>
  <si>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</si>
  <si>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</si>
  <si>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</si>
  <si>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</si>
  <si>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</si>
  <si>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</si>
  <si>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</si>
  <si>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</si>
  <si>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</si>
  <si>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</si>
  <si>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</si>
  <si>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</si>
  <si>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</si>
  <si>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</si>
  <si>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</si>
  <si>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</si>
  <si>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</si>
  <si>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</si>
  <si>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</si>
  <si>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</si>
  <si>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</si>
  <si>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</si>
  <si>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</si>
  <si>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</si>
  <si>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</si>
  <si>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</si>
  <si>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</si>
  <si>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</si>
  <si>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</si>
  <si>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</si>
  <si>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</si>
  <si>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</si>
  <si>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</si>
  <si>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</si>
  <si>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</si>
  <si>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</si>
  <si>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</si>
  <si>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</si>
  <si>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</si>
  <si>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</si>
  <si>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</si>
  <si>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</si>
  <si>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</si>
  <si>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</si>
  <si>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</si>
  <si>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</si>
  <si>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</si>
  <si>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</si>
  <si>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</si>
  <si>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</si>
  <si>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</si>
  <si>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</si>
  <si>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</si>
  <si>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</si>
  <si>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</si>
  <si>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</si>
  <si>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</si>
  <si>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</si>
  <si>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</si>
  <si>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</si>
  <si>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</si>
  <si>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</si>
  <si>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</si>
  <si>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</si>
  <si>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</si>
  <si>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</si>
  <si>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</si>
  <si>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</si>
  <si>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</si>
  <si>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</si>
  <si>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</si>
  <si>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</si>
  <si>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</si>
  <si>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</si>
  <si>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</si>
  <si>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</si>
  <si>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</si>
  <si>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</si>
  <si>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</si>
  <si>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</si>
  <si>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</si>
  <si>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</si>
  <si>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</si>
  <si>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</si>
  <si>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</si>
  <si>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</si>
  <si>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</si>
  <si>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</si>
  <si>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</si>
  <si>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</si>
  <si>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</si>
  <si>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</si>
  <si>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</si>
  <si>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</si>
  <si>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</si>
  <si>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</si>
  <si>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</si>
  <si>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</si>
  <si>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</si>
  <si>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</si>
  <si>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</si>
  <si>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</si>
  <si>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</si>
  <si>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</si>
  <si>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</si>
  <si>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</si>
  <si>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</si>
  <si>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</si>
  <si>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</si>
  <si>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</si>
  <si>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</si>
  <si>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</si>
  <si>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</si>
  <si>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</si>
  <si>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</si>
  <si>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</si>
  <si>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</si>
  <si>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</si>
  <si>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</si>
  <si>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</si>
  <si>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</si>
  <si>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</si>
  <si>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</si>
  <si>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</si>
  <si>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</si>
  <si>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</si>
  <si>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</si>
  <si>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</si>
  <si>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</si>
  <si>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</si>
  <si>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</si>
  <si>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</si>
  <si>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</si>
  <si>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</si>
  <si>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</si>
  <si>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</si>
  <si>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</si>
  <si>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</si>
  <si>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</si>
  <si>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</si>
  <si>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</si>
  <si>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</si>
  <si>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</si>
  <si>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</si>
  <si>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</si>
  <si>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</si>
  <si>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</si>
  <si>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</si>
  <si>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</si>
  <si>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</si>
  <si>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</si>
  <si>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</si>
  <si>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</si>
  <si>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</si>
  <si>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</si>
  <si>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</si>
  <si>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</si>
  <si>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</si>
  <si>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</si>
  <si>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</si>
  <si>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</si>
  <si>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</si>
  <si>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</si>
  <si>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</si>
  <si>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</si>
  <si>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</si>
  <si>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</si>
  <si>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</si>
  <si>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</si>
  <si>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</si>
  <si>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</si>
  <si>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</si>
  <si>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</si>
  <si>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</si>
  <si>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</si>
  <si>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</si>
  <si>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</si>
  <si>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</si>
  <si>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</si>
  <si>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</si>
  <si>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</si>
  <si>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</si>
  <si>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</si>
  <si>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</si>
  <si>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</si>
  <si>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</si>
  <si>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</si>
  <si>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</si>
  <si>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</si>
  <si>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</si>
  <si>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</si>
  <si>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</si>
  <si>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</si>
  <si>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</si>
  <si>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</si>
  <si>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</si>
  <si>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</si>
  <si>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</si>
  <si>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</si>
  <si>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</si>
  <si>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</si>
  <si>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</si>
  <si>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</si>
  <si>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</si>
  <si>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</si>
  <si>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</si>
  <si>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</si>
  <si>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</si>
  <si>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</si>
  <si>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</si>
  <si>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</si>
  <si>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</si>
  <si>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</si>
  <si>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</si>
  <si>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</si>
  <si>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</si>
  <si>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</si>
  <si>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</si>
  <si>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</si>
  <si>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</si>
  <si>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</si>
  <si>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</si>
  <si>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</si>
  <si>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</si>
  <si>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</si>
  <si>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</si>
  <si>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</si>
  <si>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</si>
  <si>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</si>
  <si>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</si>
  <si>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</si>
  <si>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</si>
  <si>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</si>
  <si>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</si>
  <si>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</si>
  <si>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</si>
  <si>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</si>
  <si>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</si>
  <si>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</si>
  <si>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</si>
  <si>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</si>
  <si>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</si>
  <si>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</si>
  <si>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</si>
  <si>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</si>
  <si>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</si>
  <si>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</si>
  <si>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</si>
  <si>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</si>
  <si>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</si>
  <si>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</si>
  <si>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</si>
  <si>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</si>
  <si>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</si>
  <si>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</si>
  <si>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</si>
  <si>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</si>
  <si>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</si>
  <si>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</si>
  <si>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</si>
  <si>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</si>
  <si>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</si>
  <si>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</si>
  <si>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</si>
  <si>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</si>
  <si>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</si>
  <si>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</si>
  <si>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</si>
  <si>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</si>
  <si>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</si>
  <si>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</si>
  <si>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</si>
  <si>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</si>
  <si>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</si>
  <si>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</si>
  <si>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</si>
  <si>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</si>
  <si>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</si>
  <si>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</si>
  <si>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</si>
  <si>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</si>
  <si>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</si>
  <si>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</si>
  <si>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</si>
  <si>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</si>
  <si>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</si>
  <si>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</si>
  <si>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</si>
  <si>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</si>
  <si>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</si>
  <si>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</si>
  <si>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</si>
  <si>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</si>
  <si>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</si>
  <si>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</si>
  <si>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</si>
  <si>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</si>
  <si>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</si>
  <si>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</si>
  <si>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</si>
  <si>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</si>
  <si>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</si>
  <si>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</si>
  <si>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</si>
  <si>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</si>
  <si>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</si>
  <si>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</si>
  <si>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</si>
  <si>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</si>
  <si>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</si>
  <si>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</si>
  <si>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</si>
  <si>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</si>
  <si>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</si>
  <si>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</si>
  <si>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</si>
  <si>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</si>
  <si>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</si>
  <si>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</si>
  <si>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</si>
  <si>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</si>
  <si>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</si>
  <si>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</si>
  <si>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</si>
  <si>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</si>
  <si>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</si>
  <si>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</si>
  <si>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</si>
  <si>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</si>
  <si>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</si>
  <si>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</si>
  <si>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</si>
  <si>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</si>
  <si>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</si>
  <si>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</si>
  <si>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</si>
  <si>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</si>
  <si>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</si>
  <si>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</si>
  <si>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</si>
  <si>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</si>
  <si>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</si>
  <si>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</si>
  <si>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</si>
  <si>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</si>
  <si>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</si>
  <si>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</si>
  <si>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</si>
  <si>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</si>
  <si>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</si>
  <si>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</si>
  <si>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</si>
  <si>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</si>
  <si>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</si>
  <si>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</si>
  <si>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</si>
  <si>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</si>
  <si>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</si>
  <si>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</si>
  <si>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</si>
  <si>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</si>
  <si>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</si>
  <si>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</si>
  <si>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</si>
  <si>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</si>
  <si>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</si>
  <si>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</si>
  <si>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</si>
  <si>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</si>
  <si>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</si>
  <si>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</si>
  <si>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</si>
  <si>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</si>
  <si>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</si>
  <si>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</si>
  <si>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</si>
  <si>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</si>
  <si>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</si>
  <si>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</si>
  <si>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</si>
  <si>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</si>
  <si>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</si>
  <si>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</si>
  <si>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</si>
  <si>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</si>
  <si>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</si>
  <si>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</si>
  <si>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</si>
  <si>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</si>
  <si>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</si>
  <si>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</si>
  <si>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</si>
  <si>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</si>
  <si>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</si>
  <si>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</si>
  <si>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</si>
  <si>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</si>
  <si>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</si>
  <si>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</si>
  <si>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</si>
  <si>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</si>
  <si>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</si>
  <si>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</si>
  <si>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</si>
  <si>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</si>
  <si>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</si>
  <si>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</si>
  <si>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</si>
  <si>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</si>
  <si>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</si>
  <si>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</si>
  <si>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</si>
  <si>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</si>
  <si>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</si>
  <si>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</si>
  <si>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</si>
  <si>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</si>
  <si>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</si>
  <si>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</si>
  <si>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</si>
  <si>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</si>
  <si>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</si>
  <si>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</si>
  <si>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</si>
  <si>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</si>
  <si>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</si>
  <si>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</si>
  <si>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</si>
  <si>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</si>
  <si>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</si>
  <si>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</si>
  <si>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</si>
  <si>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</si>
  <si>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</si>
  <si>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</si>
  <si>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</si>
  <si>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</si>
  <si>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</si>
  <si>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</si>
  <si>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</si>
  <si>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</si>
  <si>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</si>
  <si>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</si>
  <si>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</si>
  <si>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</si>
  <si>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</si>
  <si>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</si>
  <si>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</si>
  <si>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</si>
  <si>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</si>
  <si>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</si>
  <si>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</si>
  <si>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</si>
  <si>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</si>
  <si>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</si>
  <si>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</si>
  <si>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</si>
  <si>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</si>
  <si>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</si>
  <si>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</si>
  <si>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</si>
  <si>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</si>
  <si>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</si>
  <si>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</si>
  <si>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</si>
  <si>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</si>
  <si>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</si>
  <si>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</si>
  <si>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</si>
  <si>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</si>
  <si>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</si>
  <si>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</si>
  <si>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</si>
  <si>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</si>
  <si>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</si>
  <si>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</si>
  <si>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</si>
  <si>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</si>
  <si>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</si>
  <si>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</si>
  <si>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</si>
  <si>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</si>
  <si>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</si>
  <si>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</si>
  <si>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</si>
  <si>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</si>
  <si>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</si>
  <si>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</si>
  <si>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</si>
  <si>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</si>
  <si>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</si>
  <si>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</si>
  <si>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</si>
  <si>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</si>
  <si>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</si>
  <si>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</si>
  <si>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</si>
  <si>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</si>
  <si>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</si>
  <si>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</si>
  <si>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</si>
  <si>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</si>
  <si>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</si>
  <si>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</si>
  <si>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</si>
  <si>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</si>
  <si>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</si>
  <si>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</si>
  <si>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</si>
  <si>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</si>
  <si>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</si>
  <si>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</si>
  <si>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</si>
  <si>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</si>
  <si>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</si>
  <si>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</si>
  <si>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</si>
  <si>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</si>
  <si>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</si>
  <si>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</si>
  <si>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</si>
  <si>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</si>
  <si>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</si>
  <si>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</si>
  <si>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</si>
  <si>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</si>
  <si>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</si>
  <si>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</si>
  <si>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</si>
  <si>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</si>
  <si>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</si>
  <si>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</si>
  <si>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</si>
  <si>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</si>
  <si>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</si>
  <si>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</si>
  <si>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</si>
  <si>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</si>
  <si>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</si>
  <si>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</si>
  <si>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</si>
  <si>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</si>
  <si>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</si>
  <si>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</si>
  <si>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</si>
  <si>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</si>
  <si>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</si>
  <si>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</si>
  <si>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</si>
  <si>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</si>
  <si>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</si>
  <si>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</si>
  <si>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</si>
  <si>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</si>
  <si>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</si>
  <si>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</si>
  <si>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</si>
  <si>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</si>
  <si>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</si>
  <si>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</si>
  <si>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</si>
  <si>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</si>
  <si>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</si>
  <si>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</si>
  <si>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</si>
  <si>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</si>
  <si>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</si>
  <si>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</si>
  <si>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</si>
  <si>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</si>
  <si>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</si>
  <si>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</si>
  <si>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</si>
  <si>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</si>
  <si>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</si>
  <si>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</si>
  <si>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</si>
  <si>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</si>
  <si>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</si>
  <si>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</si>
  <si>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</si>
  <si>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</si>
  <si>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</si>
  <si>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</si>
  <si>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</si>
  <si>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</si>
  <si>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</si>
  <si>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</si>
  <si>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</si>
  <si>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</si>
  <si>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</si>
  <si>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</si>
  <si>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</si>
  <si>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</si>
  <si>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</si>
  <si>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</si>
  <si>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</si>
  <si>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</si>
  <si>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</si>
  <si>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</si>
  <si>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</si>
  <si>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</si>
  <si>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</si>
  <si>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</si>
  <si>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</si>
  <si>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</si>
  <si>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</si>
  <si>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</si>
  <si>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</si>
  <si>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</si>
  <si>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</si>
  <si>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</si>
  <si>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</si>
  <si>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</si>
  <si>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</si>
  <si>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</si>
  <si>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</si>
  <si>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</si>
  <si>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</si>
  <si>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</si>
  <si>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</si>
  <si>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</si>
  <si>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</si>
  <si>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</si>
  <si>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</si>
  <si>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</si>
  <si>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</si>
  <si>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</si>
  <si>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</si>
  <si>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</si>
  <si>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</si>
  <si>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</si>
  <si>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</si>
  <si>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</si>
  <si>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</si>
  <si>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</si>
  <si>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</si>
  <si>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</si>
  <si>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</si>
  <si>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</si>
  <si>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</si>
  <si>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</si>
  <si>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</si>
  <si>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</si>
  <si>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</si>
  <si>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</si>
  <si>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</si>
  <si>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</si>
  <si>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</si>
  <si>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</si>
  <si>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</si>
  <si>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</si>
  <si>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</si>
  <si>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</si>
  <si>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</si>
  <si>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</si>
  <si>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</si>
  <si>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</si>
  <si>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</si>
  <si>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</si>
  <si>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</si>
  <si>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</si>
  <si>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</si>
  <si>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</si>
  <si>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</si>
  <si>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</si>
  <si>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</si>
  <si>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</si>
  <si>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</si>
  <si>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</si>
  <si>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</si>
  <si>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</si>
  <si>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</si>
  <si>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</si>
  <si>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</si>
  <si>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</si>
  <si>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</si>
  <si>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</si>
  <si>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</si>
  <si>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</si>
  <si>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</si>
  <si>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</si>
  <si>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</si>
  <si>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</si>
  <si>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</si>
  <si>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</si>
  <si>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</si>
  <si>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</si>
  <si>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</si>
  <si>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</si>
  <si>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</si>
  <si>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</si>
  <si>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</si>
  <si>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</si>
  <si>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</si>
  <si>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</si>
  <si>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</si>
  <si>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</si>
  <si>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</si>
  <si>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</si>
  <si>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</si>
  <si>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</si>
  <si>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</si>
  <si>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</si>
  <si>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</si>
  <si>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</si>
  <si>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</si>
  <si>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</si>
  <si>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</si>
  <si>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</si>
  <si>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</si>
  <si>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</si>
  <si>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</si>
  <si>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</si>
  <si>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</si>
  <si>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</si>
  <si>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</si>
  <si>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</si>
  <si>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</si>
  <si>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</si>
  <si>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</si>
  <si>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</si>
  <si>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</si>
  <si>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</si>
  <si>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</si>
  <si>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</si>
  <si>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</si>
  <si>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</si>
  <si>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</si>
  <si>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</si>
  <si>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</si>
  <si>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</si>
  <si>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</si>
  <si>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</si>
  <si>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</si>
  <si>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</si>
  <si>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</si>
  <si>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</si>
  <si>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</si>
  <si>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</si>
  <si>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</si>
  <si>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</si>
  <si>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</si>
  <si>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</si>
  <si>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</si>
  <si>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</si>
  <si>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</si>
  <si>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</si>
  <si>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</si>
  <si>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</si>
  <si>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</si>
  <si>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</si>
  <si>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</si>
  <si>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</si>
  <si>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</si>
  <si>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</si>
  <si>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</si>
  <si>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</si>
  <si>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</si>
  <si>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</si>
  <si>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</si>
  <si>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</si>
  <si>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</si>
  <si>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</si>
  <si>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</si>
  <si>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</si>
  <si>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</si>
  <si>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</si>
  <si>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</si>
  <si>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</si>
  <si>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</si>
  <si>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</si>
  <si>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</si>
  <si>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</si>
  <si>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</si>
  <si>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</si>
  <si>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</si>
  <si>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</si>
  <si>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</si>
  <si>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</si>
  <si>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</si>
  <si>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</si>
  <si>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</si>
  <si>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</si>
  <si>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</si>
  <si>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</si>
  <si>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</si>
  <si>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</si>
  <si>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</si>
  <si>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</si>
  <si>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</si>
  <si>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</si>
  <si>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</si>
  <si>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</si>
  <si>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</si>
  <si>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</si>
  <si>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</si>
  <si>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</si>
  <si>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</si>
  <si>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</si>
  <si>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</si>
  <si>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</si>
  <si>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</si>
  <si>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</si>
  <si>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</si>
  <si>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</si>
  <si>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</si>
  <si>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</si>
  <si>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</si>
  <si>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</si>
  <si>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</si>
  <si>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</si>
  <si>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</si>
  <si>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</si>
  <si>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</si>
  <si>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</si>
  <si>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</si>
  <si>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</si>
  <si>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</si>
  <si>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</si>
  <si>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</si>
  <si>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</si>
  <si>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</si>
  <si>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</si>
  <si>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</si>
  <si>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</si>
  <si>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</si>
  <si>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</si>
  <si>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</si>
  <si>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</si>
  <si>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</si>
  <si>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</si>
  <si>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</si>
  <si>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</si>
  <si>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</si>
  <si>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</si>
  <si>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</si>
  <si>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</si>
  <si>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</si>
  <si>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</si>
  <si>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</si>
  <si>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</si>
  <si>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</si>
  <si>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</si>
  <si>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</si>
  <si>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</si>
  <si>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</si>
  <si>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</si>
  <si>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</si>
  <si>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</si>
  <si>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</si>
  <si>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</si>
  <si>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</si>
  <si>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</si>
  <si>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</si>
  <si>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</si>
  <si>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</si>
  <si>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</si>
  <si>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</si>
  <si>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</si>
  <si>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</si>
  <si>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</si>
  <si>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</si>
  <si>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</si>
  <si>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</si>
  <si>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</si>
  <si>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</si>
  <si>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</si>
  <si>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</si>
  <si>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</si>
  <si>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</si>
  <si>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</si>
  <si>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</si>
  <si>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</si>
  <si>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</si>
  <si>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</si>
  <si>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</si>
  <si>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</si>
  <si>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</si>
  <si>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</si>
  <si>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</si>
  <si>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</si>
  <si>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</si>
  <si>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</si>
  <si>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</si>
  <si>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</si>
  <si>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</si>
  <si>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</si>
  <si>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</si>
  <si>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</si>
  <si>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</si>
  <si>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</si>
  <si>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</si>
  <si>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</si>
  <si>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</si>
  <si>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</si>
  <si>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</si>
  <si>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</si>
  <si>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</si>
  <si>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</si>
  <si>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</si>
  <si>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</si>
  <si>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</si>
  <si>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</si>
  <si>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</si>
  <si>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</si>
  <si>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</si>
  <si>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</si>
  <si>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</si>
  <si>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</si>
  <si>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</si>
  <si>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</si>
  <si>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</si>
  <si>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</si>
  <si>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</si>
  <si>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</si>
  <si>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</si>
  <si>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</si>
  <si>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</si>
  <si>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</si>
  <si>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</si>
  <si>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</si>
  <si>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</si>
  <si>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</si>
  <si>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</si>
  <si>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</si>
  <si>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</si>
  <si>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</si>
  <si>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</si>
  <si>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</si>
  <si>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</si>
  <si>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</si>
  <si>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</si>
  <si>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</si>
  <si>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</si>
  <si>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</si>
  <si>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</si>
  <si>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</si>
  <si>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</si>
  <si>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</si>
  <si>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</si>
  <si>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</si>
  <si>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</si>
  <si>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</si>
  <si>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</si>
  <si>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</si>
  <si>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</si>
  <si>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</si>
  <si>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</si>
  <si>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</si>
  <si>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</si>
  <si>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</si>
  <si>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</si>
  <si>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</si>
  <si>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</si>
  <si>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</si>
  <si>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</si>
  <si>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</si>
  <si>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</si>
  <si>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</si>
  <si>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</si>
  <si>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</si>
  <si>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</si>
  <si>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</si>
  <si>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</si>
  <si>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</si>
  <si>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</si>
  <si>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</si>
  <si>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</si>
  <si>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</si>
  <si>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</si>
  <si>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</si>
  <si>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</si>
  <si>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</si>
  <si>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</si>
  <si>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</si>
  <si>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</si>
  <si>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</si>
  <si>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</si>
  <si>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</si>
  <si>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</si>
  <si>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</si>
  <si>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</si>
  <si>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</si>
  <si>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</si>
  <si>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</si>
  <si>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</si>
  <si>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</si>
  <si>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</si>
  <si>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</si>
  <si>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</si>
  <si>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</si>
  <si>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</si>
  <si>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</si>
  <si>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</si>
  <si>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</si>
  <si>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</si>
  <si>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</si>
  <si>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</si>
  <si>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</si>
  <si>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</si>
  <si>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</si>
  <si>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</si>
  <si>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</si>
  <si>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</si>
  <si>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</si>
  <si>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</si>
  <si>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</si>
  <si>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</si>
  <si>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</si>
  <si>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</si>
  <si>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</si>
  <si>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</si>
  <si>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</si>
  <si>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</si>
  <si>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</si>
  <si>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</si>
  <si>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</si>
  <si>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</si>
  <si>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</si>
  <si>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</si>
  <si>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</si>
  <si>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</si>
  <si>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</si>
  <si>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</si>
  <si>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</si>
  <si>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</si>
  <si>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</si>
  <si>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</si>
  <si>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</si>
  <si>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</si>
  <si>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</si>
  <si>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</si>
  <si>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</si>
  <si>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</si>
  <si>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</si>
  <si>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</si>
  <si>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</si>
  <si>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</si>
  <si>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</si>
  <si>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</si>
  <si>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</si>
  <si>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</si>
  <si>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</si>
  <si>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</si>
  <si>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</si>
  <si>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</si>
  <si>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</si>
  <si>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</si>
  <si>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</si>
  <si>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</si>
  <si>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</si>
  <si>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</si>
  <si>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</si>
  <si>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</si>
  <si>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</si>
  <si>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</si>
  <si>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</si>
  <si>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</si>
  <si>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</si>
  <si>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</si>
  <si>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</si>
  <si>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</si>
  <si>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</si>
  <si>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</si>
  <si>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</si>
  <si>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</si>
  <si>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</si>
  <si>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</si>
  <si>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</si>
  <si>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</si>
  <si>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</si>
  <si>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</si>
  <si>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</si>
  <si>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</si>
  <si>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</si>
  <si>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</si>
  <si>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</si>
  <si>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</si>
  <si>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</si>
  <si>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</si>
  <si>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</si>
  <si>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</si>
  <si>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</si>
  <si>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</si>
  <si>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</si>
  <si>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</si>
  <si>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</si>
  <si>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</si>
  <si>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</si>
  <si>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</si>
  <si>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</si>
  <si>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</si>
  <si>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</si>
  <si>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</si>
  <si>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</si>
  <si>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</si>
  <si>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</si>
  <si>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</si>
  <si>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</si>
  <si>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</si>
  <si>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</si>
  <si>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</si>
  <si>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</si>
  <si>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</si>
  <si>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</si>
  <si>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</si>
  <si>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</si>
  <si>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</si>
  <si>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</si>
  <si>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</si>
  <si>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</si>
  <si>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</si>
  <si>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</si>
  <si>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</si>
  <si>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</si>
  <si>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</si>
  <si>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</si>
  <si>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</si>
  <si>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</si>
  <si>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</si>
  <si>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</si>
  <si>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</si>
  <si>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</si>
  <si>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</si>
  <si>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</si>
  <si>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</si>
  <si>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</si>
  <si>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</si>
  <si>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</si>
  <si>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</si>
  <si>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</si>
  <si>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</si>
  <si>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</si>
  <si>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</si>
  <si>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</si>
  <si>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</si>
  <si>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</si>
  <si>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</si>
  <si>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</si>
  <si>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</si>
  <si>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</si>
  <si>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</si>
  <si>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</si>
  <si>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</si>
  <si>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</si>
  <si>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</si>
  <si>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</si>
  <si>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</si>
  <si>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</si>
  <si>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</si>
  <si>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</si>
  <si>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</si>
  <si>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</si>
  <si>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</si>
  <si>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</si>
  <si>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</si>
  <si>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</si>
  <si>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</si>
  <si>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</si>
  <si>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</si>
  <si>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</si>
  <si>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</si>
  <si>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</si>
  <si>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</si>
  <si>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</si>
  <si>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</si>
  <si>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</si>
  <si>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</si>
  <si>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</si>
  <si>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</si>
  <si>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</si>
  <si>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</si>
  <si>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</si>
  <si>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</si>
  <si>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</si>
  <si>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</si>
  <si>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</si>
  <si>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</si>
  <si>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</si>
  <si>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</si>
  <si>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</si>
  <si>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</si>
  <si>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</si>
  <si>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</si>
  <si>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</si>
  <si>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</si>
  <si>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</si>
  <si>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</si>
  <si>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</si>
  <si>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</si>
  <si>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</si>
  <si>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</si>
  <si>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</si>
  <si>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</si>
  <si>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</si>
  <si>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</si>
  <si>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</si>
  <si>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</si>
  <si>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</si>
  <si>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</si>
  <si>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</si>
  <si>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</si>
  <si>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</si>
  <si>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</si>
  <si>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</si>
  <si>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</si>
  <si>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</si>
  <si>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</si>
  <si>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</si>
  <si>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</si>
  <si>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</si>
  <si>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</si>
  <si>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</si>
  <si>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</si>
  <si>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</si>
  <si>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</si>
  <si>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</si>
  <si>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</si>
  <si>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</si>
  <si>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</si>
  <si>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</si>
  <si>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</si>
  <si>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</si>
  <si>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</si>
  <si>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</si>
  <si>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</si>
  <si>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</si>
  <si>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</si>
  <si>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</si>
  <si>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</si>
  <si>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</si>
  <si>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</si>
  <si>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</si>
  <si>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</si>
  <si>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</si>
  <si>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</si>
  <si>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</si>
  <si>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</si>
  <si>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</si>
  <si>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</si>
  <si>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</si>
  <si>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</si>
  <si>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</si>
  <si>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</si>
  <si>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</si>
  <si>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</si>
  <si>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</si>
  <si>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</si>
  <si>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</si>
  <si>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</si>
  <si>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</si>
  <si>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</si>
  <si>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</si>
  <si>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</si>
  <si>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</si>
  <si>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</si>
  <si>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</si>
  <si>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</si>
  <si>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</si>
  <si>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</si>
  <si>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</si>
  <si>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</si>
  <si>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</si>
  <si>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</si>
  <si>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</si>
  <si>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</si>
  <si>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</si>
  <si>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</si>
  <si>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</si>
  <si>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</si>
  <si>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</si>
  <si>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</si>
  <si>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</si>
  <si>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</si>
  <si>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</si>
  <si>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</si>
  <si>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</si>
  <si>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</si>
  <si>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</si>
  <si>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</si>
  <si>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</si>
  <si>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</si>
  <si>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</si>
  <si>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</si>
  <si>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</si>
  <si>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</si>
  <si>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</si>
  <si>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</si>
  <si>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</si>
  <si>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</si>
  <si>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</si>
  <si>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</si>
  <si>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</si>
  <si>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</si>
  <si>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</si>
  <si>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</si>
  <si>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</si>
  <si>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</si>
  <si>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</si>
  <si>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</si>
  <si>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</si>
  <si>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</si>
  <si>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</si>
  <si>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</si>
  <si>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</si>
  <si>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</si>
  <si>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</si>
  <si>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</si>
  <si>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</si>
  <si>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</si>
  <si>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</si>
  <si>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</si>
  <si>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</si>
  <si>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</si>
  <si>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</si>
  <si>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</si>
  <si>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</si>
  <si>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</si>
  <si>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</si>
  <si>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</si>
  <si>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</si>
  <si>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</si>
  <si>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</si>
  <si>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</si>
  <si>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</si>
  <si>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</si>
  <si>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</si>
  <si>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</si>
  <si>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</si>
  <si>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</si>
  <si>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</si>
  <si>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</si>
  <si>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</si>
  <si>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</si>
  <si>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</si>
  <si>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</si>
  <si>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</si>
  <si>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</si>
  <si>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</si>
  <si>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</si>
  <si>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</si>
  <si>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</si>
  <si>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</si>
  <si>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</si>
  <si>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</si>
  <si>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</si>
  <si>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</si>
  <si>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</si>
  <si>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</si>
  <si>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</si>
  <si>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</si>
  <si>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</si>
  <si>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</si>
  <si>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</si>
  <si>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</si>
  <si>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</si>
  <si>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</si>
  <si>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</si>
  <si>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</si>
  <si>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</si>
  <si>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</si>
  <si>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</si>
  <si>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</si>
  <si>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</si>
  <si>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</si>
  <si>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</si>
  <si>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</si>
  <si>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</si>
  <si>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</si>
  <si>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</si>
  <si>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</si>
  <si>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</si>
  <si>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</si>
  <si>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</si>
  <si>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</si>
  <si>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</si>
  <si>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</si>
  <si>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</si>
  <si>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</si>
  <si>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</si>
  <si>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</si>
  <si>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</si>
  <si>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</si>
  <si>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</si>
  <si>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</si>
  <si>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</si>
  <si>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</si>
  <si>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</si>
  <si>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</si>
  <si>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</si>
  <si>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</si>
  <si>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</si>
  <si>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</si>
  <si>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</si>
  <si>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</si>
  <si>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</si>
  <si>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</si>
  <si>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</si>
  <si>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</si>
  <si>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</si>
  <si>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</si>
  <si>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</si>
  <si>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</si>
  <si>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</si>
  <si>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</si>
  <si>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</si>
  <si>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</si>
  <si>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</si>
  <si>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</si>
  <si>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</si>
  <si>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</si>
  <si>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</si>
  <si>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</si>
  <si>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</si>
  <si>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</si>
  <si>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</si>
  <si>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</si>
  <si>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</si>
  <si>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</si>
  <si>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</si>
  <si>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</si>
  <si>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</si>
  <si>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</si>
  <si>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</si>
  <si>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</si>
  <si>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</si>
  <si>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</si>
  <si>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</si>
  <si>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</si>
  <si>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</si>
  <si>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</si>
  <si>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</si>
  <si>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</si>
  <si>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</si>
  <si>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</si>
  <si>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</si>
  <si>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</si>
  <si>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</si>
  <si>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</si>
  <si>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</si>
  <si>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</si>
  <si>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</si>
  <si>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</si>
  <si>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</si>
  <si>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</si>
  <si>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</si>
  <si>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</si>
  <si>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</si>
  <si>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</si>
  <si>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</si>
  <si>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</si>
  <si>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</si>
  <si>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</si>
  <si>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</si>
  <si>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</si>
  <si>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</si>
  <si>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</si>
  <si>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</si>
  <si>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</si>
  <si>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</si>
  <si>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</si>
  <si>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</si>
  <si>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</si>
  <si>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</si>
  <si>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</si>
  <si>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</si>
  <si>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</si>
  <si>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</si>
  <si>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</si>
  <si>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</si>
  <si>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</si>
  <si>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</si>
  <si>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</si>
  <si>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</si>
  <si>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</si>
  <si>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</si>
  <si>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</si>
  <si>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</si>
  <si>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</si>
  <si>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</si>
  <si>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</si>
  <si>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</si>
  <si>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</si>
  <si>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</si>
  <si>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</si>
  <si>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</si>
  <si>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</si>
  <si>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</si>
  <si>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</si>
  <si>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</si>
  <si>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</si>
  <si>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</si>
  <si>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</si>
  <si>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</si>
  <si>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</si>
  <si>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</si>
  <si>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</si>
  <si>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</si>
  <si>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</si>
  <si>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</si>
  <si>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</si>
  <si>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</si>
  <si>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</si>
  <si>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</si>
  <si>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</si>
  <si>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</si>
  <si>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</si>
  <si>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</si>
  <si>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</si>
  <si>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</si>
  <si>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</si>
  <si>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</si>
  <si>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</si>
  <si>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</si>
  <si>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</si>
  <si>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</si>
  <si>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</si>
  <si>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</si>
  <si>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</si>
  <si>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</si>
  <si>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</si>
  <si>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</si>
  <si>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</si>
  <si>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</si>
  <si>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</si>
  <si>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</si>
  <si>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</si>
  <si>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</si>
  <si>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</si>
  <si>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</si>
  <si>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</si>
  <si>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</si>
  <si>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</si>
  <si>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</si>
  <si>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</si>
  <si>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</si>
  <si>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</si>
  <si>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</si>
  <si>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</si>
  <si>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</si>
  <si>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</si>
  <si>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</si>
  <si>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</si>
  <si>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</si>
  <si>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</si>
  <si>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</si>
  <si>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</si>
  <si>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</si>
  <si>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</si>
  <si>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</si>
  <si>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</si>
  <si>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</si>
  <si>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</si>
  <si>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</si>
  <si>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</si>
  <si>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</si>
  <si>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</si>
  <si>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</si>
  <si>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</si>
  <si>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</si>
  <si>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</si>
  <si>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</si>
  <si>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</si>
  <si>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</si>
  <si>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</si>
  <si>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</si>
  <si>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</si>
  <si>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</si>
  <si>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</si>
  <si>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</si>
  <si>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</si>
  <si>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</si>
  <si>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</si>
  <si>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</si>
  <si>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</si>
  <si>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</si>
  <si>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</si>
  <si>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</si>
  <si>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</si>
  <si>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</si>
  <si>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</si>
  <si>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</si>
  <si>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</si>
  <si>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</si>
  <si>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</si>
  <si>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</si>
  <si>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</si>
  <si>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</si>
  <si>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</si>
  <si>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</si>
  <si>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</si>
  <si>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</si>
  <si>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</si>
  <si>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</si>
  <si>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</si>
  <si>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</si>
  <si>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</si>
  <si>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</si>
  <si>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</si>
  <si>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</si>
  <si>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</si>
  <si>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</si>
  <si>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</si>
  <si>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</si>
  <si>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</si>
  <si>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</si>
  <si>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</si>
  <si>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</si>
  <si>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</si>
  <si>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</si>
  <si>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</si>
  <si>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</si>
  <si>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</si>
  <si>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</si>
  <si>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</si>
  <si>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</si>
  <si>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</si>
  <si>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</si>
  <si>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</si>
  <si>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</si>
  <si>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</si>
  <si>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</si>
  <si>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</si>
  <si>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</si>
  <si>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</si>
  <si>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</si>
  <si>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</si>
  <si>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</si>
  <si>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</si>
  <si>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</si>
  <si>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</si>
  <si>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</si>
  <si>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</si>
  <si>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</si>
  <si>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</si>
  <si>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</si>
  <si>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</si>
  <si>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</si>
  <si>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</si>
  <si>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</si>
  <si>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</si>
  <si>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</si>
  <si>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</si>
  <si>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</si>
  <si>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</si>
  <si>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</si>
  <si>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</si>
  <si>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</si>
  <si>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</si>
  <si>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</si>
  <si>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</si>
  <si>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</si>
  <si>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</si>
  <si>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</si>
  <si>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</si>
  <si>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</si>
  <si>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</si>
  <si>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</si>
  <si>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</si>
  <si>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</si>
  <si>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</si>
  <si>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</si>
  <si>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</si>
  <si>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</si>
  <si>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</si>
  <si>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</si>
  <si>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</si>
  <si>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</si>
  <si>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</si>
  <si>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</si>
  <si>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</si>
  <si>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</si>
  <si>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</si>
  <si>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</si>
  <si>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</si>
  <si>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</si>
  <si>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</si>
  <si>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</si>
  <si>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</si>
  <si>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</si>
  <si>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</si>
  <si>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</si>
  <si>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</si>
  <si>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</si>
  <si>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</si>
  <si>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</si>
  <si>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</si>
  <si>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</si>
  <si>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</si>
  <si>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</si>
  <si>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</si>
  <si>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</si>
  <si>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</si>
  <si>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</si>
  <si>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</si>
  <si>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</si>
  <si>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</si>
  <si>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</si>
  <si>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</si>
  <si>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</si>
  <si>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</si>
  <si>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</si>
  <si>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</si>
  <si>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</si>
  <si>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</si>
  <si>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</si>
  <si>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</si>
  <si>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</si>
  <si>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</si>
  <si>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</si>
  <si>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</si>
  <si>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</si>
  <si>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</si>
  <si>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</si>
  <si>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</si>
  <si>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</si>
  <si>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</si>
  <si>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</si>
  <si>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</si>
  <si>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</si>
  <si>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</si>
  <si>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</si>
  <si>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</si>
  <si>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</si>
  <si>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</si>
  <si>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</si>
  <si>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</si>
  <si>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</si>
  <si>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</si>
  <si>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</si>
  <si>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</si>
  <si>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</si>
  <si>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</si>
  <si>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</si>
  <si>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</si>
  <si>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</si>
  <si>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</si>
  <si>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</si>
  <si>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</si>
  <si>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</si>
  <si>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</si>
  <si>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</si>
  <si>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</si>
  <si>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</si>
  <si>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</si>
  <si>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</si>
  <si>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</si>
  <si>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</si>
  <si>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</si>
  <si>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</si>
  <si>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</si>
  <si>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</si>
  <si>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</si>
  <si>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</si>
  <si>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</si>
  <si>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</si>
  <si>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</si>
  <si>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</si>
  <si>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</si>
  <si>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</si>
  <si>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</si>
  <si>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</si>
  <si>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</si>
  <si>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</si>
  <si>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</si>
  <si>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</si>
  <si>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</si>
  <si>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</si>
  <si>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</si>
  <si>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</si>
  <si>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</si>
  <si>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</si>
  <si>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</si>
  <si>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</si>
  <si>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</si>
  <si>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</si>
  <si>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</si>
  <si>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</si>
  <si>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</si>
  <si>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</si>
  <si>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</si>
  <si>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</si>
  <si>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</si>
  <si>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</si>
  <si>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</si>
  <si>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</si>
  <si>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</si>
  <si>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</si>
  <si>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</si>
  <si>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</si>
  <si>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</si>
  <si>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</si>
  <si>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</si>
  <si>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</si>
  <si>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</si>
  <si>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</si>
  <si>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</si>
  <si>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</si>
  <si>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</si>
  <si>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</si>
  <si>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</si>
  <si>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</si>
  <si>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</si>
  <si>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</si>
  <si>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</si>
  <si>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</si>
  <si>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</si>
  <si>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</si>
  <si>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</si>
  <si>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</si>
  <si>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</si>
  <si>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</si>
  <si>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</si>
  <si>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</si>
  <si>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</si>
  <si>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</si>
  <si>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</si>
  <si>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</si>
  <si>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</si>
  <si>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</si>
  <si>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</si>
  <si>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</si>
  <si>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</si>
  <si>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</si>
  <si>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</si>
  <si>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</si>
  <si>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</si>
  <si>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</si>
  <si>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</si>
  <si>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</si>
  <si>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</si>
  <si>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</si>
  <si>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</si>
  <si>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</si>
  <si>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</si>
  <si>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</si>
  <si>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</si>
  <si>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</si>
  <si>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</si>
  <si>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</si>
  <si>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</si>
  <si>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</si>
  <si>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</si>
  <si>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</si>
  <si>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</si>
  <si>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</si>
  <si>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</si>
  <si>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</si>
  <si>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</si>
  <si>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</si>
  <si>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</si>
  <si>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</si>
  <si>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</si>
  <si>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</si>
  <si>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</si>
  <si>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</si>
  <si>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</si>
  <si>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</si>
  <si>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</si>
  <si>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</si>
  <si>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</si>
  <si>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</si>
  <si>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</si>
  <si>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</si>
  <si>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</si>
  <si>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</si>
  <si>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</si>
  <si>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</si>
  <si>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</si>
  <si>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</si>
  <si>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</si>
  <si>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</si>
  <si>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</si>
  <si>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</si>
  <si>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</si>
  <si>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</si>
  <si>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</si>
  <si>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</si>
  <si>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</si>
  <si>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</si>
  <si>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</si>
  <si>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</si>
  <si>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</si>
  <si>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</si>
  <si>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</si>
  <si>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</si>
  <si>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</si>
  <si>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</si>
  <si>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</si>
  <si>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</si>
  <si>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</si>
  <si>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</si>
  <si>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</si>
  <si>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</si>
  <si>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</si>
  <si>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</si>
  <si>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</si>
  <si>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</si>
  <si>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</si>
  <si>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</si>
  <si>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</si>
  <si>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</si>
  <si>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</si>
  <si>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</si>
  <si>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</si>
  <si>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</si>
  <si>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</si>
  <si>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</si>
  <si>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</si>
  <si>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</si>
  <si>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</si>
  <si>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</si>
  <si>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</si>
  <si>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</si>
  <si>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</si>
  <si>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</si>
  <si>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</si>
  <si>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</si>
  <si>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</si>
  <si>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</si>
  <si>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</si>
  <si>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</si>
  <si>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</si>
  <si>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</si>
  <si>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</si>
  <si>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</si>
  <si>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</si>
  <si>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</si>
  <si>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</si>
  <si>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</si>
  <si>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</si>
  <si>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</si>
  <si>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</si>
  <si>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</si>
  <si>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</si>
  <si>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</si>
  <si>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</si>
  <si>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</si>
  <si>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</si>
  <si>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</si>
  <si>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</si>
  <si>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</si>
  <si>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</si>
  <si>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</si>
  <si>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</si>
  <si>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</si>
  <si>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</si>
  <si>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</si>
  <si>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</si>
  <si>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</si>
  <si>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</si>
  <si>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</si>
  <si>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</si>
  <si>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</si>
  <si>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</si>
  <si>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</si>
  <si>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</si>
  <si>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</si>
  <si>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</si>
  <si>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</si>
  <si>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</si>
  <si>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</si>
  <si>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</si>
  <si>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</si>
  <si>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</si>
  <si>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</si>
  <si>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</si>
  <si>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</si>
  <si>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</si>
  <si>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</si>
  <si>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</si>
  <si>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</si>
  <si>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</si>
  <si>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</si>
  <si>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</si>
  <si>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</si>
  <si>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</si>
  <si>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</si>
  <si>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</si>
  <si>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</si>
  <si>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</si>
  <si>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</si>
  <si>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</si>
  <si>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</si>
  <si>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</si>
  <si>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</si>
  <si>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</si>
  <si>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</si>
  <si>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</si>
  <si>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</si>
  <si>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</si>
  <si>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</si>
  <si>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</si>
  <si>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</si>
  <si>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</si>
  <si>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</si>
  <si>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</si>
  <si>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</si>
  <si>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</si>
  <si>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</si>
  <si>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</si>
  <si>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</si>
  <si>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</si>
  <si>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</si>
  <si>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</si>
  <si>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</si>
  <si>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</si>
  <si>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</si>
  <si>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</si>
  <si>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</si>
  <si>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</si>
  <si>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</si>
  <si>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</si>
  <si>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</si>
  <si>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</si>
  <si>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</si>
  <si>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</si>
  <si>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</si>
  <si>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</si>
  <si>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</si>
  <si>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</si>
  <si>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</si>
  <si>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</si>
  <si>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</si>
  <si>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</si>
  <si>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</si>
  <si>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</si>
  <si>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</si>
  <si>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</si>
  <si>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</si>
  <si>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</si>
  <si>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</si>
  <si>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</si>
  <si>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</si>
  <si>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</si>
  <si>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</si>
  <si>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</si>
  <si>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</si>
  <si>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</si>
  <si>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</si>
  <si>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</si>
  <si>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</si>
  <si>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</si>
  <si>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</si>
  <si>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</si>
  <si>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</si>
  <si>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</si>
  <si>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</si>
  <si>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</si>
  <si>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</si>
  <si>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</si>
  <si>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</si>
  <si>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</si>
  <si>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</si>
  <si>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</si>
  <si>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</si>
  <si>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</si>
  <si>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</si>
  <si>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</si>
  <si>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</si>
  <si>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</si>
  <si>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</si>
  <si>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</si>
  <si>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</si>
  <si>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</si>
  <si>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</si>
  <si>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</si>
  <si>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</si>
  <si>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</si>
  <si>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</si>
  <si>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</si>
  <si>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</si>
  <si>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</si>
  <si>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</si>
  <si>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</si>
  <si>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</si>
  <si>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</si>
  <si>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</si>
  <si>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</si>
  <si>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</si>
  <si>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</si>
  <si>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</si>
  <si>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</si>
  <si>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</si>
  <si>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</si>
  <si>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</si>
  <si>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</si>
  <si>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</si>
  <si>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</si>
  <si>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</si>
  <si>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</si>
  <si>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</si>
  <si>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</si>
  <si>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</si>
  <si>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</si>
  <si>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</si>
  <si>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</si>
  <si>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</si>
  <si>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</si>
  <si>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</si>
  <si>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</si>
  <si>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</si>
  <si>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</si>
  <si>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</si>
  <si>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</si>
  <si>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</si>
  <si>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</si>
  <si>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</si>
  <si>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</si>
  <si>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</si>
  <si>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</si>
  <si>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</si>
  <si>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</si>
  <si>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</si>
  <si>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</si>
  <si>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</si>
  <si>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</si>
  <si>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</si>
  <si>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</si>
  <si>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</si>
  <si>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</si>
  <si>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</si>
  <si>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</si>
  <si>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</si>
  <si>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</si>
  <si>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</si>
  <si>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</si>
  <si>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</si>
  <si>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</si>
  <si>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</si>
  <si>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</si>
  <si>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</si>
  <si>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</si>
  <si>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</si>
  <si>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</si>
  <si>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</si>
  <si>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</si>
  <si>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</si>
  <si>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</si>
  <si>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</si>
  <si>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</si>
  <si>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</si>
  <si>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</si>
  <si>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</si>
  <si>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</si>
  <si>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</si>
  <si>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</si>
  <si>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</si>
  <si>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</si>
  <si>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</si>
  <si>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</si>
  <si>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</si>
  <si>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</si>
  <si>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</si>
  <si>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</si>
  <si>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</si>
  <si>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</si>
  <si>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</si>
  <si>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</si>
  <si>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</si>
  <si>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</si>
  <si>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</si>
  <si>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</si>
  <si>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</si>
  <si>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</si>
  <si>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</si>
  <si>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</si>
  <si>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</si>
  <si>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</si>
  <si>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</si>
  <si>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</si>
  <si>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</si>
  <si>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</si>
  <si>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</si>
  <si>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</si>
  <si>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</si>
  <si>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</si>
  <si>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</si>
  <si>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</si>
  <si>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</si>
  <si>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</si>
  <si>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</si>
  <si>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</si>
  <si>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</si>
  <si>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</si>
  <si>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</si>
  <si>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</si>
  <si>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</si>
  <si>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</si>
  <si>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</si>
  <si>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</si>
  <si>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</si>
  <si>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</si>
  <si>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</si>
  <si>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</si>
  <si>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</si>
  <si>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</si>
  <si>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</si>
  <si>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</si>
  <si>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</si>
  <si>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</si>
  <si>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</si>
  <si>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</si>
  <si>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</si>
  <si>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</si>
  <si>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</si>
  <si>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</si>
  <si>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</si>
  <si>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</si>
  <si>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</si>
  <si>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</si>
  <si>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</si>
  <si>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</si>
  <si>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</si>
  <si>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</si>
  <si>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</si>
  <si>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</si>
  <si>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</si>
  <si>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</si>
  <si>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</si>
  <si>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</si>
  <si>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</si>
  <si>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</si>
  <si>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</si>
  <si>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</si>
  <si>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</si>
  <si>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</si>
  <si>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</si>
  <si>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</si>
  <si>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</si>
  <si>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</si>
  <si>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</si>
  <si>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</si>
  <si>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</si>
  <si>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</si>
  <si>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</si>
  <si>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</si>
  <si>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</si>
  <si>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</si>
  <si>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</si>
  <si>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</si>
  <si>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</si>
  <si>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</si>
  <si>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</si>
  <si>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</si>
  <si>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</si>
  <si>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</si>
  <si>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</si>
  <si>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</si>
  <si>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</si>
  <si>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</si>
  <si>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</si>
  <si>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</si>
  <si>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</si>
  <si>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</si>
  <si>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</si>
  <si>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</si>
  <si>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</si>
  <si>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</si>
  <si>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</si>
  <si>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</si>
  <si>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</si>
  <si>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</si>
  <si>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</si>
  <si>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</si>
  <si>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</si>
  <si>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</si>
  <si>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</si>
  <si>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</si>
  <si>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</si>
  <si>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</si>
  <si>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</si>
  <si>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</si>
  <si>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</si>
  <si>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</si>
  <si>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</si>
  <si>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</si>
  <si>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</si>
  <si>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</si>
  <si>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</si>
  <si>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</si>
  <si>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</si>
  <si>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</si>
  <si>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</si>
  <si>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</si>
  <si>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</si>
  <si>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</si>
  <si>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</si>
  <si>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</si>
  <si>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</si>
  <si>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</si>
  <si>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</si>
  <si>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</si>
  <si>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</si>
  <si>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</si>
  <si>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</si>
  <si>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</si>
  <si>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</si>
  <si>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</si>
  <si>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</si>
  <si>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</si>
  <si>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</si>
  <si>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</si>
  <si>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</si>
  <si>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</si>
  <si>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</si>
  <si>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</si>
  <si>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</si>
  <si>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</si>
  <si>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</si>
  <si>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</si>
  <si>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</si>
  <si>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</si>
  <si>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</si>
  <si>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</si>
  <si>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</si>
  <si>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</si>
  <si>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</si>
  <si>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</si>
  <si>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</si>
  <si>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</si>
  <si>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</si>
  <si>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</si>
  <si>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</si>
  <si>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</si>
  <si>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</si>
  <si>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</si>
  <si>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</si>
  <si>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</si>
  <si>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</si>
  <si>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</si>
  <si>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</si>
  <si>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</si>
  <si>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</si>
  <si>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</si>
  <si>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</si>
  <si>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</si>
  <si>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</si>
  <si>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</si>
  <si>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</si>
  <si>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</si>
  <si>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</si>
  <si>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</si>
  <si>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</si>
  <si>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</si>
  <si>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</si>
  <si>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</si>
  <si>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</si>
  <si>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</si>
  <si>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</si>
  <si>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</si>
  <si>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</si>
  <si>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</si>
  <si>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</si>
  <si>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</si>
  <si>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</si>
  <si>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</si>
  <si>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</si>
  <si>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</si>
  <si>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</si>
  <si>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</si>
  <si>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</si>
  <si>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</si>
  <si>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</si>
  <si>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</si>
  <si>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</si>
  <si>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</si>
  <si>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</si>
  <si>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</si>
  <si>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</si>
  <si>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</si>
  <si>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</si>
  <si>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</si>
  <si>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</si>
  <si>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</si>
  <si>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</si>
  <si>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</si>
  <si>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</si>
  <si>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</si>
  <si>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</si>
  <si>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</si>
  <si>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</si>
  <si>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</si>
  <si>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</si>
  <si>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</si>
  <si>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</si>
  <si>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</si>
  <si>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</si>
  <si>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</si>
  <si>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</si>
  <si>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</si>
  <si>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</si>
  <si>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</si>
  <si>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</si>
  <si>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</si>
  <si>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</si>
  <si>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</si>
  <si>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</si>
  <si>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</si>
  <si>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</si>
  <si>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</si>
  <si>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</si>
  <si>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</si>
  <si>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</si>
  <si>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</si>
  <si>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</si>
  <si>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</si>
  <si>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</si>
  <si>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</si>
  <si>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</si>
  <si>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</si>
  <si>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</si>
  <si>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</si>
  <si>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</si>
  <si>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</si>
  <si>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</si>
  <si>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</si>
  <si>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</si>
  <si>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</si>
  <si>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</si>
  <si>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</si>
  <si>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</si>
  <si>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</si>
  <si>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</si>
  <si>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</si>
  <si>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</si>
  <si>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</si>
  <si>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</si>
  <si>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</si>
  <si>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</si>
  <si>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</si>
  <si>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</si>
  <si>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</si>
  <si>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</si>
  <si>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</si>
  <si>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</si>
  <si>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</si>
  <si>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</si>
  <si>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</si>
  <si>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</si>
  <si>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</si>
  <si>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</si>
  <si>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</si>
  <si>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</si>
  <si>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</si>
  <si>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</si>
  <si>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</si>
  <si>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</si>
  <si>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</si>
  <si>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</si>
  <si>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</si>
  <si>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</si>
  <si>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</si>
  <si>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</si>
  <si>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</si>
  <si>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</si>
  <si>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</si>
  <si>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</si>
  <si>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</si>
  <si>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</si>
  <si>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</si>
  <si>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</si>
  <si>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</si>
  <si>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</si>
  <si>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</si>
  <si>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</si>
  <si>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</si>
  <si>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</si>
  <si>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</si>
  <si>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</si>
  <si>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</si>
  <si>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</si>
  <si>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</si>
  <si>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</si>
  <si>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</si>
  <si>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</si>
  <si>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</si>
  <si>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</si>
  <si>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</si>
  <si>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</si>
  <si>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</si>
  <si>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</si>
  <si>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</si>
  <si>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</si>
  <si>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</si>
  <si>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</si>
  <si>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</si>
  <si>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</si>
  <si>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</si>
  <si>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</si>
  <si>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</si>
  <si>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</si>
  <si>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</si>
  <si>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</si>
  <si>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</si>
  <si>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</si>
  <si>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</si>
  <si>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</si>
  <si>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</si>
  <si>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</si>
  <si>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</si>
  <si>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</si>
  <si>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</si>
  <si>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</si>
  <si>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</si>
  <si>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</si>
  <si>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</si>
  <si>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</si>
  <si>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</si>
  <si>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</si>
  <si>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</si>
  <si>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</si>
  <si>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</si>
  <si>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</si>
  <si>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</si>
  <si>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</si>
  <si>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</si>
  <si>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</si>
  <si>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</si>
  <si>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</si>
  <si>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</si>
  <si>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</si>
  <si>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</si>
  <si>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</si>
  <si>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</si>
  <si>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</si>
  <si>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</si>
  <si>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</si>
  <si>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</si>
  <si>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</si>
  <si>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</si>
  <si>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</si>
  <si>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</si>
  <si>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</si>
  <si>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</si>
  <si>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</si>
  <si>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</si>
  <si>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</si>
  <si>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</si>
  <si>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</si>
  <si>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</si>
  <si>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</si>
  <si>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</si>
  <si>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</si>
  <si>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</si>
  <si>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</si>
  <si>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</si>
  <si>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</si>
  <si>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</si>
  <si>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</si>
  <si>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</si>
  <si>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</si>
  <si>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</si>
  <si>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</si>
  <si>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</si>
  <si>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</si>
  <si>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</si>
  <si>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</si>
  <si>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</si>
  <si>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</si>
  <si>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</si>
  <si>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</si>
  <si>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</si>
  <si>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</si>
  <si>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</si>
  <si>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</si>
  <si>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</si>
  <si>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</si>
  <si>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</si>
  <si>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</si>
  <si>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</si>
  <si>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</si>
  <si>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</si>
  <si>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</si>
  <si>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</si>
  <si>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</si>
  <si>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</si>
  <si>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</si>
  <si>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</si>
  <si>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</si>
  <si>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</si>
  <si>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</si>
  <si>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</si>
  <si>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</si>
  <si>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</si>
  <si>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</si>
  <si>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</si>
  <si>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</si>
  <si>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</si>
  <si>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</si>
  <si>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</si>
  <si>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</si>
  <si>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</si>
  <si>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</si>
  <si>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</si>
  <si>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</si>
  <si>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</si>
  <si>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</si>
  <si>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</si>
  <si>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</si>
  <si>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</si>
  <si>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</si>
  <si>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</si>
  <si>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</si>
  <si>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</si>
  <si>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</si>
  <si>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</si>
  <si>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</si>
  <si>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</si>
  <si>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</si>
  <si>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</si>
  <si>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</si>
  <si>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</si>
  <si>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</si>
  <si>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</si>
  <si>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</si>
  <si>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</si>
  <si>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</si>
  <si>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</si>
  <si>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</si>
  <si>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</si>
  <si>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</si>
  <si>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</si>
  <si>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</si>
  <si>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</si>
  <si>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</si>
  <si>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</si>
  <si>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</si>
  <si>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</si>
  <si>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</si>
  <si>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</si>
  <si>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</si>
  <si>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</si>
  <si>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</si>
  <si>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</si>
  <si>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</si>
  <si>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</si>
  <si>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</si>
  <si>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</si>
  <si>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</si>
  <si>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</si>
  <si>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</si>
  <si>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</si>
  <si>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</si>
  <si>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</si>
  <si>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</si>
  <si>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</si>
  <si>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</si>
  <si>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</si>
  <si>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</si>
  <si>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</si>
  <si>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</si>
  <si>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</si>
  <si>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</si>
  <si>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</si>
  <si>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</si>
  <si>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</si>
  <si>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</si>
  <si>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</si>
  <si>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</si>
  <si>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</si>
  <si>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</si>
  <si>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</si>
  <si>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</si>
  <si>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</si>
  <si>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</si>
  <si>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</si>
  <si>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</si>
  <si>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</si>
  <si>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</si>
  <si>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</si>
  <si>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</si>
  <si>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</si>
  <si>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</si>
  <si>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</si>
  <si>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</si>
  <si>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</si>
  <si>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</si>
  <si>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</si>
  <si>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</si>
  <si>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</si>
  <si>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</si>
  <si>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</si>
  <si>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</si>
  <si>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</si>
  <si>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</si>
  <si>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</si>
  <si>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</si>
  <si>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</si>
  <si>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</si>
  <si>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</si>
  <si>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</si>
  <si>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</si>
  <si>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</si>
  <si>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</si>
  <si>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</si>
  <si>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</si>
  <si>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</si>
  <si>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</si>
  <si>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</si>
  <si>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</si>
  <si>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</si>
  <si>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</si>
  <si>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</si>
  <si>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</si>
  <si>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</si>
  <si>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</si>
  <si>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</si>
  <si>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</si>
  <si>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</si>
  <si>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</si>
  <si>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</si>
  <si>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</si>
  <si>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</si>
  <si>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</si>
  <si>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</si>
  <si>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</si>
  <si>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</si>
  <si>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</si>
  <si>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</si>
  <si>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</si>
  <si>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</si>
  <si>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</si>
  <si>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</si>
  <si>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</si>
  <si>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</si>
  <si>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</si>
  <si>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</si>
  <si>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</si>
  <si>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</si>
  <si>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</si>
  <si>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</si>
  <si>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</si>
  <si>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</si>
  <si>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</si>
  <si>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</si>
  <si>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</si>
  <si>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</si>
  <si>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</si>
  <si>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</si>
  <si>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</si>
  <si>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</si>
  <si>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</si>
  <si>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</si>
  <si>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</si>
  <si>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</si>
  <si>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</si>
  <si>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</si>
  <si>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</si>
  <si>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</si>
  <si>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</si>
  <si>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</si>
  <si>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</si>
  <si>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</si>
  <si>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</si>
  <si>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</si>
  <si>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</si>
  <si>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</si>
  <si>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</si>
  <si>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</si>
  <si>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</si>
  <si>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</si>
  <si>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</si>
  <si>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</si>
  <si>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</si>
  <si>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</si>
  <si>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</si>
  <si>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</si>
  <si>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</si>
  <si>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</si>
  <si>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</si>
  <si>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</si>
  <si>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</si>
  <si>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</si>
  <si>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</si>
  <si>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</si>
  <si>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</si>
  <si>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</si>
  <si>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</si>
  <si>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</si>
  <si>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</si>
  <si>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</si>
  <si>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</si>
  <si>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</si>
  <si>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</si>
  <si>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</si>
  <si>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</si>
  <si>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</si>
  <si>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</si>
  <si>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</si>
  <si>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</si>
  <si>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</si>
  <si>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</si>
  <si>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</si>
  <si>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</si>
  <si>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</si>
  <si>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</si>
  <si>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</si>
  <si>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</si>
  <si>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</si>
  <si>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</si>
  <si>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</si>
  <si>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</si>
  <si>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</si>
  <si>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</si>
  <si>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</si>
  <si>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</si>
  <si>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</si>
  <si>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</si>
  <si>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</si>
  <si>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</si>
  <si>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</si>
  <si>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</si>
  <si>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</si>
  <si>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</si>
  <si>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</si>
  <si>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</si>
  <si>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</si>
  <si>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</si>
  <si>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</si>
  <si>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</si>
  <si>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</si>
  <si>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</si>
  <si>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</si>
  <si>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</si>
  <si>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</si>
  <si>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</si>
  <si>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</si>
  <si>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</si>
  <si>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</si>
  <si>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</si>
  <si>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</si>
  <si>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</si>
  <si>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</si>
  <si>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</si>
  <si>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</si>
  <si>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</si>
  <si>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</si>
  <si>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</si>
  <si>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</si>
  <si>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</si>
  <si>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</si>
  <si>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</si>
  <si>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</si>
  <si>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</si>
  <si>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</si>
  <si>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</si>
  <si>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</si>
  <si>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</si>
  <si>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</si>
  <si>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</si>
  <si>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</si>
  <si>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</si>
  <si>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</si>
  <si>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</si>
  <si>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</si>
  <si>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</si>
  <si>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</si>
  <si>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</si>
  <si>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</si>
  <si>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</si>
  <si>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</si>
  <si>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</si>
  <si>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</si>
  <si>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</si>
  <si>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</si>
  <si>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</si>
  <si>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</si>
  <si>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</si>
  <si>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</si>
  <si>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</si>
  <si>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</si>
  <si>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</si>
  <si>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</si>
  <si>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</si>
  <si>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</si>
  <si>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</si>
  <si>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</si>
  <si>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</si>
  <si>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</si>
  <si>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</si>
  <si>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</si>
  <si>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</si>
  <si>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</si>
  <si>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</si>
  <si>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</si>
  <si>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</si>
  <si>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</si>
  <si>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</si>
  <si>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</si>
  <si>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</si>
  <si>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</si>
  <si>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</si>
  <si>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</si>
  <si>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</si>
  <si>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</si>
  <si>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</si>
  <si>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</si>
  <si>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</si>
  <si>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</si>
  <si>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</si>
  <si>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</si>
  <si>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</si>
  <si>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</si>
  <si>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</si>
  <si>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</si>
  <si>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</si>
  <si>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</si>
  <si>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</si>
  <si>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</si>
  <si>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</si>
  <si>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</si>
  <si>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</si>
  <si>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</si>
  <si>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</si>
  <si>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</si>
  <si>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</si>
  <si>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</si>
  <si>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</si>
  <si>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</si>
  <si>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</si>
  <si>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</si>
  <si>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</si>
  <si>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</si>
  <si>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</si>
  <si>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</si>
  <si>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</si>
  <si>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</si>
  <si>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</si>
  <si>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</si>
  <si>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</si>
  <si>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</si>
  <si>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</si>
  <si>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</si>
  <si>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</si>
  <si>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</si>
  <si>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</si>
  <si>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</si>
  <si>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</si>
  <si>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</si>
  <si>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</si>
  <si>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</si>
  <si>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</si>
  <si>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</si>
  <si>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</si>
  <si>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</si>
  <si>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</si>
  <si>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</si>
  <si>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</si>
  <si>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</si>
  <si>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</si>
  <si>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</si>
  <si>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</si>
  <si>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</si>
  <si>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</si>
  <si>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</si>
  <si>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</si>
  <si>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</si>
  <si>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</si>
  <si>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</si>
  <si>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</si>
  <si>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</si>
  <si>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</si>
  <si>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</si>
  <si>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</si>
  <si>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</si>
  <si>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</si>
  <si>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</si>
  <si>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</si>
  <si>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</si>
  <si>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</si>
  <si>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</si>
  <si>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</si>
  <si>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</si>
  <si>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</si>
  <si>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</si>
  <si>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</si>
  <si>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</si>
  <si>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</si>
  <si>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</si>
  <si>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</si>
  <si>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</si>
  <si>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</si>
  <si>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</si>
  <si>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</si>
  <si>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</si>
  <si>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</si>
  <si>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</si>
  <si>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</si>
  <si>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</si>
  <si>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</si>
  <si>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</si>
  <si>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</si>
  <si>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</si>
  <si>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</si>
  <si>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</si>
  <si>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</si>
  <si>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</si>
  <si>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</si>
  <si>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</si>
  <si>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</si>
  <si>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</si>
  <si>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</si>
  <si>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</si>
  <si>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</si>
  <si>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</si>
  <si>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</si>
  <si>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</si>
  <si>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</si>
  <si>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</si>
  <si>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</si>
  <si>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</si>
  <si>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</si>
  <si>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</si>
  <si>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</si>
  <si>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</si>
  <si>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</si>
  <si>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</si>
  <si>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</si>
  <si>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</si>
  <si>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</si>
  <si>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EMMANUEL DE MIL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</si>
  <si>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</si>
  <si>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</si>
  <si>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</si>
  <si>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</si>
  <si>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</si>
  <si>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</si>
  <si>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</si>
  <si>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</si>
  <si>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CELE</t>
  </si>
  <si>
    <t xml:space="preserve">NOM_PRELEV_DETERM</t>
  </si>
  <si>
    <t xml:space="preserve">AQUASCOP BIOLOGIE site de Monptellier</t>
  </si>
  <si>
    <t xml:space="preserve">LB_STATION</t>
  </si>
  <si>
    <t xml:space="preserve">LE CELE A CABRERETS (PONT DE CABRERETS)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</si>
  <si>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</si>
  <si>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</si>
  <si>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</si>
  <si>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</si>
  <si>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</si>
  <si>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</si>
  <si>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</si>
  <si>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</si>
  <si>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</si>
  <si>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</si>
  <si>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</si>
  <si>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</si>
  <si>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</si>
  <si>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</si>
  <si>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</si>
  <si>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</si>
  <si>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</si>
  <si>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</si>
  <si>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</si>
  <si>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</si>
  <si>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</si>
  <si>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</si>
  <si>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</si>
  <si>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</si>
  <si>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</si>
  <si>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</si>
  <si>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</si>
  <si>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</si>
  <si>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</si>
  <si>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</si>
  <si>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</si>
  <si>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</si>
  <si>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</si>
  <si>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</si>
  <si>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</si>
  <si>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</si>
  <si>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</si>
  <si>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</si>
  <si>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</si>
  <si>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</si>
  <si>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</si>
  <si>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</si>
  <si>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</si>
  <si>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</si>
  <si>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</si>
  <si>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</si>
  <si>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</si>
  <si>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</si>
  <si>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</si>
  <si>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</si>
  <si>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</si>
  <si>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</si>
  <si>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</si>
  <si>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</si>
  <si>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</si>
  <si>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</si>
  <si>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</si>
  <si>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</si>
  <si>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</si>
  <si>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</si>
  <si>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</si>
  <si>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</si>
  <si>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</si>
  <si>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</si>
  <si>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</si>
  <si>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</si>
  <si>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</si>
  <si>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</si>
  <si>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</si>
  <si>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</si>
  <si>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</si>
  <si>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</si>
  <si>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</si>
  <si>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</si>
  <si>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</si>
  <si>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</si>
  <si>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</si>
  <si>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</si>
  <si>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</si>
  <si>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</si>
  <si>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</si>
  <si>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</si>
  <si>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Myriophylle dérivant.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</si>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</sst>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593006</v>
      </c>
      <c r="G10" s="25"/>
      <c r="H10" s="25"/>
    </row>
    <row r="11" customFormat="false" ht="15" hidden="false" customHeight="false" outlineLevel="0" collapsed="false">
      <c r="A11" s="26" t="s">
        <v>5183</v>
      </c>
      <c r="B11" s="30" t="n">
        <v>44431</v>
      </c>
      <c r="D11" s="26" t="s">
        <v>5184</v>
      </c>
      <c r="E11" s="29" t="n">
        <v>6379133</v>
      </c>
      <c r="G11" s="25"/>
      <c r="H11" s="25"/>
    </row>
    <row r="12" customFormat="false" ht="15" hidden="false" customHeight="false" outlineLevel="0" collapsed="false">
      <c r="A12" s="26" t="s">
        <v>5185</v>
      </c>
      <c r="B12" s="29" t="s">
        <v>5186</v>
      </c>
      <c r="D12" s="26" t="s">
        <v>5187</v>
      </c>
      <c r="E12" s="29" t="n">
        <v>592921</v>
      </c>
      <c r="G12" s="25"/>
      <c r="H12" s="25"/>
    </row>
    <row r="13" customFormat="false" ht="17.25" hidden="false" customHeight="true" outlineLevel="0" collapsed="false">
      <c r="A13" s="12"/>
      <c r="B13" s="31"/>
      <c r="D13" s="26" t="s">
        <v>5188</v>
      </c>
      <c r="E13" s="29" t="n">
        <v>6379076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593006</v>
      </c>
    </row>
    <row r="18" customFormat="false" ht="15" hidden="false" customHeight="false" outlineLevel="0" collapsed="false">
      <c r="A18" s="36"/>
      <c r="B18" s="37" t="s">
        <v>5196</v>
      </c>
      <c r="C18" s="38" t="n">
        <f aca="false">E11</f>
        <v>6379133</v>
      </c>
    </row>
    <row r="19" customFormat="false" ht="15" hidden="false" customHeight="false" outlineLevel="0" collapsed="false">
      <c r="A19" s="33" t="s">
        <v>5197</v>
      </c>
      <c r="B19" s="39" t="n">
        <v>142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22.4</v>
      </c>
      <c r="C37" s="50"/>
      <c r="D37" s="55" t="s">
        <v>5219</v>
      </c>
      <c r="E37" s="34"/>
    </row>
    <row r="38" s="56" customFormat="true" ht="15" hidden="false" customHeight="true" outlineLevel="0" collapsed="false">
      <c r="A38" s="54" t="s">
        <v>5220</v>
      </c>
      <c r="B38" s="34" t="n">
        <v>7</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4</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1</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5</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5275</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0.05</v>
      </c>
      <c r="E99" s="82"/>
      <c r="F99" s="83" t="s">
        <v>5275</v>
      </c>
      <c r="G99" s="86"/>
      <c r="H99" s="87"/>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0.01</v>
      </c>
      <c r="E100" s="82"/>
      <c r="F100" s="83" t="s">
        <v>5275</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4</v>
      </c>
      <c r="E101" s="82"/>
      <c r="F101" s="83" t="s">
        <v>5275</v>
      </c>
      <c r="G101" s="86"/>
      <c r="H101" s="87"/>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1.5</v>
      </c>
      <c r="E102" s="82"/>
      <c r="F102" s="83" t="s">
        <v>5275</v>
      </c>
      <c r="G102" s="86"/>
      <c r="H102" s="87"/>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0.76</v>
      </c>
      <c r="E103" s="82"/>
      <c r="F103" s="83" t="s">
        <v>5275</v>
      </c>
      <c r="G103" s="86"/>
      <c r="H103" s="87"/>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0.01</v>
      </c>
      <c r="E104" s="82"/>
      <c r="F104" s="83" t="s">
        <v>5275</v>
      </c>
      <c r="G104" s="86"/>
      <c r="H104" s="87"/>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0.05</v>
      </c>
      <c r="E105" s="82"/>
      <c r="F105" s="83" t="s">
        <v>5275</v>
      </c>
      <c r="G105" s="86"/>
      <c r="H105" s="87"/>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0.02</v>
      </c>
      <c r="E106" s="82"/>
      <c r="F106" s="83" t="s">
        <v>5275</v>
      </c>
      <c r="G106" s="86"/>
      <c r="H106" s="87"/>
    </row>
    <row r="107" customFormat="false" ht="15" hidden="false" customHeight="false" outlineLevel="0" collapsed="false">
      <c r="A107" s="78" t="s">
        <v>3657</v>
      </c>
      <c r="B107" s="79" t="str">
        <f aca="false">IF(A107="NEWCOD",IF(ISBLANK(G107),"renseigner le champ 'Nouveau taxon'",G107),VLOOKUP(A107,'Ref Taxo'!A:B,2,FALSE()))</f>
        <v>Porella pinnata</v>
      </c>
      <c r="C107" s="80" t="n">
        <f aca="false">IF(A107="NEWCOD",IF(ISBLANK(H107),"NoCod",H107),VLOOKUP(A107,'Ref Taxo'!A:D,4,FALSE()))</f>
        <v>9788</v>
      </c>
      <c r="D107" s="81" t="n">
        <v>0.2</v>
      </c>
      <c r="E107" s="82"/>
      <c r="F107" s="83" t="s">
        <v>5275</v>
      </c>
      <c r="G107" s="86"/>
      <c r="H107" s="87"/>
    </row>
    <row r="108" customFormat="false" ht="15" hidden="false" customHeight="false" outlineLevel="0" collapsed="false">
      <c r="A108" s="78" t="s">
        <v>1061</v>
      </c>
      <c r="B108" s="79" t="str">
        <f aca="false">IF(A108="NEWCOD",IF(ISBLANK(G108),"renseigner le champ 'Nouveau taxon'",G108),VLOOKUP(A108,'Ref Taxo'!A:B,2,FALSE()))</f>
        <v>Cinclidotus fontinaloides</v>
      </c>
      <c r="C108" s="80" t="n">
        <f aca="false">IF(A108="NEWCOD",IF(ISBLANK(H108),"NoCod",H108),VLOOKUP(A108,'Ref Taxo'!A:D,4,FALSE()))</f>
        <v>1320</v>
      </c>
      <c r="D108" s="81" t="n">
        <v>0.2</v>
      </c>
      <c r="E108" s="82"/>
      <c r="F108" s="83" t="s">
        <v>5275</v>
      </c>
      <c r="G108" s="86"/>
      <c r="H108" s="87"/>
    </row>
    <row r="109" customFormat="false" ht="1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0.02</v>
      </c>
      <c r="E109" s="82"/>
      <c r="F109" s="83" t="s">
        <v>5275</v>
      </c>
      <c r="G109" s="86"/>
      <c r="H109" s="87"/>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3" t="s">
        <v>5275</v>
      </c>
      <c r="G110" s="86"/>
      <c r="H110" s="87"/>
    </row>
    <row r="111" customFormat="false" ht="15" hidden="false" customHeight="false" outlineLevel="0" collapsed="false">
      <c r="A111" s="78" t="s">
        <v>1929</v>
      </c>
      <c r="B111" s="79" t="str">
        <f aca="false">IF(A111="NEWCOD",IF(ISBLANK(G111),"renseigner le champ 'Nouveau taxon'",G111),VLOOKUP(A111,'Ref Taxo'!A:B,2,FALSE()))</f>
        <v>Fissidens grandifrons</v>
      </c>
      <c r="C111" s="80" t="n">
        <f aca="false">IF(A111="NEWCOD",IF(ISBLANK(H111),"NoCod",H111),VLOOKUP(A111,'Ref Taxo'!A:D,4,FALSE()))</f>
        <v>19666</v>
      </c>
      <c r="D111" s="81" t="n">
        <v>0.01</v>
      </c>
      <c r="E111" s="82"/>
      <c r="F111" s="83" t="s">
        <v>5275</v>
      </c>
      <c r="G111" s="86"/>
      <c r="H111" s="87"/>
    </row>
    <row r="112" customFormat="false" ht="15" hidden="false" customHeight="false" outlineLevel="0" collapsed="false">
      <c r="A112" s="78" t="s">
        <v>1951</v>
      </c>
      <c r="B112" s="79" t="str">
        <f aca="false">IF(A112="NEWCOD",IF(ISBLANK(G112),"renseigner le champ 'Nouveau taxon'",G112),VLOOKUP(A112,'Ref Taxo'!A:B,2,FALSE()))</f>
        <v>Fissidens rivularis</v>
      </c>
      <c r="C112" s="80" t="n">
        <f aca="false">IF(A112="NEWCOD",IF(ISBLANK(H112),"NoCod",H112),VLOOKUP(A112,'Ref Taxo'!A:D,4,FALSE()))</f>
        <v>19669</v>
      </c>
      <c r="D112" s="81" t="n">
        <v>0.01</v>
      </c>
      <c r="E112" s="82"/>
      <c r="F112" s="83" t="s">
        <v>5275</v>
      </c>
      <c r="G112" s="86"/>
      <c r="H112" s="87"/>
    </row>
    <row r="113" customFormat="false" ht="15" hidden="false" customHeight="false" outlineLevel="0" collapsed="false">
      <c r="A113" s="78" t="s">
        <v>1970</v>
      </c>
      <c r="B113" s="79" t="str">
        <f aca="false">IF(A113="NEWCOD",IF(ISBLANK(G113),"renseigner le champ 'Nouveau taxon'",G113),VLOOKUP(A113,'Ref Taxo'!A:B,2,FALSE()))</f>
        <v>Fontinalis antipyretica</v>
      </c>
      <c r="C113" s="80" t="n">
        <f aca="false">IF(A113="NEWCOD",IF(ISBLANK(H113),"NoCod",H113),VLOOKUP(A113,'Ref Taxo'!A:D,4,FALSE()))</f>
        <v>1310</v>
      </c>
      <c r="D113" s="81" t="n">
        <v>0.01</v>
      </c>
      <c r="E113" s="82"/>
      <c r="F113" s="83" t="s">
        <v>5275</v>
      </c>
      <c r="G113" s="86"/>
      <c r="H113" s="87"/>
    </row>
    <row r="114" customFormat="false" ht="1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0.01</v>
      </c>
      <c r="E114" s="82"/>
      <c r="F114" s="83" t="s">
        <v>5275</v>
      </c>
      <c r="G114" s="86"/>
      <c r="H114" s="87"/>
    </row>
    <row r="115" customFormat="false" ht="15" hidden="false" customHeight="false" outlineLevel="0" collapsed="false">
      <c r="A115" s="78" t="s">
        <v>3306</v>
      </c>
      <c r="B115" s="79" t="str">
        <f aca="false">IF(A115="NEWCOD",IF(ISBLANK(G115),"renseigner le champ 'Nouveau taxon'",G115),VLOOKUP(A115,'Ref Taxo'!A:B,2,FALSE()))</f>
        <v>Oxyrrhynchium hians</v>
      </c>
      <c r="C115" s="80" t="n">
        <f aca="false">IF(A115="NEWCOD",IF(ISBLANK(H115),"NoCod",H115),VLOOKUP(A115,'Ref Taxo'!A:D,4,FALSE()))</f>
        <v>31547</v>
      </c>
      <c r="D115" s="81" t="n">
        <v>0.01</v>
      </c>
      <c r="E115" s="82"/>
      <c r="F115" s="83" t="s">
        <v>5275</v>
      </c>
      <c r="G115" s="86"/>
      <c r="H115" s="87"/>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0.4</v>
      </c>
      <c r="E116" s="82"/>
      <c r="F116" s="83" t="s">
        <v>5275</v>
      </c>
      <c r="G116" s="86"/>
      <c r="H116" s="87"/>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c r="F117" s="83" t="s">
        <v>5275</v>
      </c>
      <c r="G117" s="86"/>
      <c r="H117" s="87"/>
    </row>
    <row r="118" customFormat="false" ht="15" hidden="false" customHeight="false" outlineLevel="0" collapsed="false">
      <c r="A118" s="78" t="s">
        <v>2829</v>
      </c>
      <c r="B118" s="79" t="str">
        <f aca="false">IF(A118="NEWCOD",IF(ISBLANK(G118),"renseigner le champ 'Nouveau taxon'",G118),VLOOKUP(A118,'Ref Taxo'!A:B,2,FALSE()))</f>
        <v>Lythrum salicaria</v>
      </c>
      <c r="C118" s="80" t="n">
        <f aca="false">IF(A118="NEWCOD",IF(ISBLANK(H118),"NoCod",H118),VLOOKUP(A118,'Ref Taxo'!A:D,4,FALSE()))</f>
        <v>1823</v>
      </c>
      <c r="D118" s="81" t="n">
        <v>0.01</v>
      </c>
      <c r="E118" s="82"/>
      <c r="F118" s="83" t="s">
        <v>5275</v>
      </c>
      <c r="G118" s="86"/>
      <c r="H118" s="87"/>
    </row>
    <row r="119" customFormat="false" ht="15" hidden="false" customHeight="false" outlineLevel="0" collapsed="false">
      <c r="A119" s="78" t="s">
        <v>3717</v>
      </c>
      <c r="B119" s="79" t="str">
        <f aca="false">IF(A119="NEWCOD",IF(ISBLANK(G119),"renseigner le champ 'Nouveau taxon'",G119),VLOOKUP(A119,'Ref Taxo'!A:B,2,FALSE()))</f>
        <v>Potamogeton nodosus</v>
      </c>
      <c r="C119" s="80" t="n">
        <f aca="false">IF(A119="NEWCOD",IF(ISBLANK(H119),"NoCod",H119),VLOOKUP(A119,'Ref Taxo'!A:D,4,FALSE()))</f>
        <v>1652</v>
      </c>
      <c r="D119" s="81" t="n">
        <v>0.02</v>
      </c>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2022-04-01T10:46:49Z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