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<sst xmlns="http://schemas.openxmlformats.org/spreadsheetml/2006/main" count="6466" uniqueCount="5305">
  <si>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</si>
  <si>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</si>
  <si>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</si>
  <si>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</si>
  <si>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</si>
  <si>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</si>
  <si>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</si>
  <si>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</si>
  <si>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</si>
  <si>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</si>
  <si>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</si>
  <si>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</si>
  <si>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</si>
  <si>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</si>
  <si>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</si>
  <si>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</si>
  <si>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</si>
  <si>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</si>
  <si>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</si>
  <si>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</si>
  <si>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</si>
  <si>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</si>
  <si>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</si>
  <si>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</si>
  <si>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</si>
  <si>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</si>
  <si>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</si>
  <si>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</si>
  <si>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</si>
  <si>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</si>
  <si>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</si>
  <si>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</si>
  <si>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</si>
  <si>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</si>
  <si>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</si>
  <si>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</si>
  <si>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</si>
  <si>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</si>
  <si>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</si>
  <si>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</si>
  <si>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</si>
  <si>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</si>
  <si>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</si>
  <si>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</si>
  <si>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</si>
  <si>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</si>
  <si>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</si>
  <si>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</si>
  <si>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</si>
  <si>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</si>
  <si>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</si>
  <si>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</si>
  <si>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</si>
  <si>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</si>
  <si>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</si>
  <si>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</si>
  <si>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</si>
  <si>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</si>
  <si>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</si>
  <si>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</si>
  <si>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</si>
  <si>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</si>
  <si>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</si>
  <si>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</si>
  <si>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</si>
  <si>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</si>
  <si>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</si>
  <si>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</si>
  <si>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</si>
  <si>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</si>
  <si>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</si>
  <si>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</si>
  <si>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</si>
  <si>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</si>
  <si>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</si>
  <si>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</si>
  <si>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</si>
  <si>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</si>
  <si>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</si>
  <si>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</si>
  <si>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</si>
  <si>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</si>
  <si>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</si>
  <si>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</si>
  <si>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</si>
  <si>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</si>
  <si>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</si>
  <si>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</si>
  <si>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</si>
  <si>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</si>
  <si>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</si>
  <si>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</si>
  <si>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</si>
  <si>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</si>
  <si>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</si>
  <si>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</si>
  <si>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</si>
  <si>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</si>
  <si>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</si>
  <si>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</si>
  <si>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</si>
  <si>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</si>
  <si>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</si>
  <si>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</si>
  <si>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</si>
  <si>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</si>
  <si>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</si>
  <si>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</si>
  <si>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</si>
  <si>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</si>
  <si>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</si>
  <si>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</si>
  <si>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</si>
  <si>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</si>
  <si>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</si>
  <si>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</si>
  <si>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</si>
  <si>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</si>
  <si>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</si>
  <si>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</si>
  <si>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</si>
  <si>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</si>
  <si>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</si>
  <si>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</si>
  <si>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</si>
  <si>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</si>
  <si>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</si>
  <si>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</si>
  <si>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</si>
  <si>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</si>
  <si>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</si>
  <si>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</si>
  <si>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</si>
  <si>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</si>
  <si>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</si>
  <si>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</si>
  <si>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</si>
  <si>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</si>
  <si>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</si>
  <si>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</si>
  <si>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</si>
  <si>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</si>
  <si>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</si>
  <si>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</si>
  <si>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</si>
  <si>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</si>
  <si>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</si>
  <si>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</si>
  <si>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</si>
  <si>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</si>
  <si>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</si>
  <si>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</si>
  <si>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</si>
  <si>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</si>
  <si>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</si>
  <si>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</si>
  <si>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</si>
  <si>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</si>
  <si>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</si>
  <si>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</si>
  <si>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</si>
  <si>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</si>
  <si>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</si>
  <si>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</si>
  <si>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</si>
  <si>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</si>
  <si>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</si>
  <si>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</si>
  <si>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</si>
  <si>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</si>
  <si>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</si>
  <si>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</si>
  <si>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</si>
  <si>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</si>
  <si>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</si>
  <si>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</si>
  <si>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</si>
  <si>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</si>
  <si>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</si>
  <si>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</si>
  <si>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</si>
  <si>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</si>
  <si>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</si>
  <si>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</si>
  <si>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</si>
  <si>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</si>
  <si>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</si>
  <si>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</si>
  <si>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</si>
  <si>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</si>
  <si>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</si>
  <si>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</si>
  <si>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</si>
  <si>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</si>
  <si>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</si>
  <si>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</si>
  <si>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</si>
  <si>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</si>
  <si>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</si>
  <si>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</si>
  <si>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</si>
  <si>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</si>
  <si>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</si>
  <si>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</si>
  <si>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</si>
  <si>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</si>
  <si>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</si>
  <si>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</si>
  <si>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</si>
  <si>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</si>
  <si>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</si>
  <si>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</si>
  <si>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</si>
  <si>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</si>
  <si>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</si>
  <si>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</si>
  <si>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</si>
  <si>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</si>
  <si>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</si>
  <si>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</si>
  <si>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</si>
  <si>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</si>
  <si>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</si>
  <si>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</si>
  <si>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</si>
  <si>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</si>
  <si>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</si>
  <si>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</si>
  <si>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</si>
  <si>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</si>
  <si>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</si>
  <si>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</si>
  <si>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</si>
  <si>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</si>
  <si>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</si>
  <si>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</si>
  <si>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</si>
  <si>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</si>
  <si>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</si>
  <si>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</si>
  <si>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</si>
  <si>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</si>
  <si>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</si>
  <si>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</si>
  <si>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</si>
  <si>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</si>
  <si>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</si>
  <si>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</si>
  <si>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</si>
  <si>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</si>
  <si>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</si>
  <si>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</si>
  <si>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</si>
  <si>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</si>
  <si>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</si>
  <si>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</si>
  <si>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</si>
  <si>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</si>
  <si>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</si>
  <si>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</si>
  <si>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</si>
  <si>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</si>
  <si>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</si>
  <si>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</si>
  <si>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</si>
  <si>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</si>
  <si>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</si>
  <si>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</si>
  <si>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</si>
  <si>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</si>
  <si>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</si>
  <si>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</si>
  <si>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</si>
  <si>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</si>
  <si>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</si>
  <si>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</si>
  <si>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</si>
  <si>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</si>
  <si>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</si>
  <si>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</si>
  <si>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</si>
  <si>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</si>
  <si>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</si>
  <si>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</si>
  <si>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</si>
  <si>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</si>
  <si>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</si>
  <si>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</si>
  <si>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</si>
  <si>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</si>
  <si>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</si>
  <si>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</si>
  <si>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</si>
  <si>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</si>
  <si>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</si>
  <si>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</si>
  <si>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</si>
  <si>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</si>
  <si>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</si>
  <si>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</si>
  <si>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</si>
  <si>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</si>
  <si>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</si>
  <si>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</si>
  <si>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</si>
  <si>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</si>
  <si>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</si>
  <si>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</si>
  <si>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</si>
  <si>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</si>
  <si>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</si>
  <si>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</si>
  <si>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</si>
  <si>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</si>
  <si>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</si>
  <si>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</si>
  <si>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</si>
  <si>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</si>
  <si>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</si>
  <si>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</si>
  <si>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</si>
  <si>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</si>
  <si>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</si>
  <si>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</si>
  <si>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</si>
  <si>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</si>
  <si>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</si>
  <si>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</si>
  <si>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</si>
  <si>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</si>
  <si>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</si>
  <si>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</si>
  <si>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</si>
  <si>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</si>
  <si>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</si>
  <si>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</si>
  <si>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</si>
  <si>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</si>
  <si>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</si>
  <si>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</si>
  <si>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</si>
  <si>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</si>
  <si>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</si>
  <si>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</si>
  <si>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</si>
  <si>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</si>
  <si>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</si>
  <si>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</si>
  <si>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</si>
  <si>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</si>
  <si>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</si>
  <si>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</si>
  <si>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</si>
  <si>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</si>
  <si>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</si>
  <si>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</si>
  <si>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</si>
  <si>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</si>
  <si>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</si>
  <si>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</si>
  <si>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</si>
  <si>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</si>
  <si>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</si>
  <si>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</si>
  <si>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</si>
  <si>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</si>
  <si>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</si>
  <si>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</si>
  <si>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</si>
  <si>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</si>
  <si>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</si>
  <si>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</si>
  <si>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</si>
  <si>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</si>
  <si>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</si>
  <si>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</si>
  <si>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</si>
  <si>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</si>
  <si>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</si>
  <si>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</si>
  <si>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</si>
  <si>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</si>
  <si>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</si>
  <si>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</si>
  <si>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</si>
  <si>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</si>
  <si>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</si>
  <si>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</si>
  <si>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</si>
  <si>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</si>
  <si>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</si>
  <si>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</si>
  <si>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</si>
  <si>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</si>
  <si>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</si>
  <si>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</si>
  <si>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</si>
  <si>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</si>
  <si>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</si>
  <si>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</si>
  <si>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</si>
  <si>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</si>
  <si>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</si>
  <si>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</si>
  <si>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</si>
  <si>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</si>
  <si>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</si>
  <si>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</si>
  <si>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</si>
  <si>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</si>
  <si>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</si>
  <si>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</si>
  <si>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</si>
  <si>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</si>
  <si>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</si>
  <si>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</si>
  <si>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</si>
  <si>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</si>
  <si>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</si>
  <si>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</si>
  <si>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</si>
  <si>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</si>
  <si>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</si>
  <si>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</si>
  <si>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</si>
  <si>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</si>
  <si>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</si>
  <si>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</si>
  <si>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</si>
  <si>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</si>
  <si>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</si>
  <si>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</si>
  <si>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</si>
  <si>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</si>
  <si>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</si>
  <si>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</si>
  <si>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</si>
  <si>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</si>
  <si>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</si>
  <si>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</si>
  <si>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</si>
  <si>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</si>
  <si>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</si>
  <si>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</si>
  <si>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</si>
  <si>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</si>
  <si>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</si>
  <si>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</si>
  <si>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</si>
  <si>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</si>
  <si>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</si>
  <si>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</si>
  <si>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</si>
  <si>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</si>
  <si>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</si>
  <si>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</si>
  <si>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</si>
  <si>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</si>
  <si>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</si>
  <si>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</si>
  <si>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</si>
  <si>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</si>
  <si>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</si>
  <si>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</si>
  <si>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</si>
  <si>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</si>
  <si>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</si>
  <si>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</si>
  <si>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</si>
  <si>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</si>
  <si>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</si>
  <si>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</si>
  <si>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</si>
  <si>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</si>
  <si>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</si>
  <si>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</si>
  <si>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</si>
  <si>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</si>
  <si>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</si>
  <si>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</si>
  <si>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</si>
  <si>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</si>
  <si>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</si>
  <si>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</si>
  <si>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</si>
  <si>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</si>
  <si>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</si>
  <si>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</si>
  <si>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</si>
  <si>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</si>
  <si>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</si>
  <si>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</si>
  <si>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</si>
  <si>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</si>
  <si>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</si>
  <si>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</si>
  <si>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</si>
  <si>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</si>
  <si>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</si>
  <si>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</si>
  <si>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</si>
  <si>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</si>
  <si>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</si>
  <si>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</si>
  <si>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</si>
  <si>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</si>
  <si>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</si>
  <si>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</si>
  <si>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</si>
  <si>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</si>
  <si>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</si>
  <si>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</si>
  <si>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</si>
  <si>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</si>
  <si>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</si>
  <si>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</si>
  <si>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</si>
  <si>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</si>
  <si>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</si>
  <si>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</si>
  <si>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</si>
  <si>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</si>
  <si>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</si>
  <si>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</si>
  <si>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</si>
  <si>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</si>
  <si>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</si>
  <si>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</si>
  <si>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</si>
  <si>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</si>
  <si>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</si>
  <si>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</si>
  <si>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</si>
  <si>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</si>
  <si>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</si>
  <si>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</si>
  <si>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</si>
  <si>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</si>
  <si>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</si>
  <si>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</si>
  <si>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</si>
  <si>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</si>
  <si>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</si>
  <si>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</si>
  <si>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</si>
  <si>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</si>
  <si>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</si>
  <si>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</si>
  <si>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</si>
  <si>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</si>
  <si>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</si>
  <si>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</si>
  <si>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</si>
  <si>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</si>
  <si>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</si>
  <si>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</si>
  <si>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</si>
  <si>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</si>
  <si>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</si>
  <si>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</si>
  <si>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</si>
  <si>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</si>
  <si>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</si>
  <si>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</si>
  <si>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</si>
  <si>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</si>
  <si>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</si>
  <si>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</si>
  <si>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</si>
  <si>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</si>
  <si>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</si>
  <si>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</si>
  <si>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</si>
  <si>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</si>
  <si>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</si>
  <si>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</si>
  <si>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</si>
  <si>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</si>
  <si>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</si>
  <si>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</si>
  <si>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</si>
  <si>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</si>
  <si>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</si>
  <si>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</si>
  <si>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</si>
  <si>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</si>
  <si>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</si>
  <si>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</si>
  <si>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</si>
  <si>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</si>
  <si>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</si>
  <si>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</si>
  <si>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</si>
  <si>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</si>
  <si>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</si>
  <si>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</si>
  <si>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</si>
  <si>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</si>
  <si>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</si>
  <si>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</si>
  <si>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</si>
  <si>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</si>
  <si>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</si>
  <si>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</si>
  <si>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</si>
  <si>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</si>
  <si>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</si>
  <si>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</si>
  <si>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</si>
  <si>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</si>
  <si>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</si>
  <si>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</si>
  <si>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</si>
  <si>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</si>
  <si>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</si>
  <si>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</si>
  <si>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</si>
  <si>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</si>
  <si>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</si>
  <si>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</si>
  <si>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</si>
  <si>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</si>
  <si>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</si>
  <si>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</si>
  <si>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</si>
  <si>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</si>
  <si>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</si>
  <si>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</si>
  <si>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</si>
  <si>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</si>
  <si>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</si>
  <si>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</si>
  <si>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</si>
  <si>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</si>
  <si>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</si>
  <si>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</si>
  <si>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</si>
  <si>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</si>
  <si>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</si>
  <si>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</si>
  <si>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</si>
  <si>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</si>
  <si>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</si>
  <si>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</si>
  <si>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</si>
  <si>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</si>
  <si>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</si>
  <si>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</si>
  <si>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</si>
  <si>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</si>
  <si>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</si>
  <si>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</si>
  <si>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</si>
  <si>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</si>
  <si>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</si>
  <si>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</si>
  <si>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</si>
  <si>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</si>
  <si>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</si>
  <si>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</si>
  <si>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</si>
  <si>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</si>
  <si>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</si>
  <si>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</si>
  <si>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</si>
  <si>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</si>
  <si>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</si>
  <si>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</si>
  <si>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</si>
  <si>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</si>
  <si>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</si>
  <si>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</si>
  <si>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</si>
  <si>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</si>
  <si>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</si>
  <si>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</si>
  <si>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</si>
  <si>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</si>
  <si>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</si>
  <si>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</si>
  <si>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</si>
  <si>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</si>
  <si>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</si>
  <si>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</si>
  <si>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</si>
  <si>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</si>
  <si>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</si>
  <si>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</si>
  <si>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</si>
  <si>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</si>
  <si>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</si>
  <si>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</si>
  <si>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</si>
  <si>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</si>
  <si>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</si>
  <si>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</si>
  <si>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</si>
  <si>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</si>
  <si>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</si>
  <si>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</si>
  <si>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</si>
  <si>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</si>
  <si>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</si>
  <si>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</si>
  <si>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</si>
  <si>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</si>
  <si>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</si>
  <si>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</si>
  <si>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</si>
  <si>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</si>
  <si>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</si>
  <si>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</si>
  <si>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</si>
  <si>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</si>
  <si>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</si>
  <si>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</si>
  <si>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</si>
  <si>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</si>
  <si>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</si>
  <si>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</si>
  <si>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</si>
  <si>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</si>
  <si>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</si>
  <si>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</si>
  <si>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</si>
  <si>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</si>
  <si>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</si>
  <si>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</si>
  <si>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</si>
  <si>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</si>
  <si>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</si>
  <si>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</si>
  <si>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</si>
  <si>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</si>
  <si>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</si>
  <si>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</si>
  <si>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</si>
  <si>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</si>
  <si>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</si>
  <si>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</si>
  <si>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</si>
  <si>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</si>
  <si>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</si>
  <si>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</si>
  <si>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</si>
  <si>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</si>
  <si>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</si>
  <si>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</si>
  <si>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</si>
  <si>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</si>
  <si>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</si>
  <si>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</si>
  <si>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</si>
  <si>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</si>
  <si>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</si>
  <si>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</si>
  <si>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</si>
  <si>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</si>
  <si>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</si>
  <si>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</si>
  <si>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</si>
  <si>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</si>
  <si>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</si>
  <si>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</si>
  <si>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</si>
  <si>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</si>
  <si>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</si>
  <si>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</si>
  <si>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</si>
  <si>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</si>
  <si>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</si>
  <si>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</si>
  <si>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</si>
  <si>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</si>
  <si>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</si>
  <si>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</si>
  <si>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</si>
  <si>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</si>
  <si>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</si>
  <si>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</si>
  <si>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</si>
  <si>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</si>
  <si>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</si>
  <si>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</si>
  <si>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</si>
  <si>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</si>
  <si>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</si>
  <si>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</si>
  <si>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</si>
  <si>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</si>
  <si>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</si>
  <si>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</si>
  <si>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</si>
  <si>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</si>
  <si>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</si>
  <si>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</si>
  <si>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</si>
  <si>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</si>
  <si>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</si>
  <si>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</si>
  <si>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</si>
  <si>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</si>
  <si>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</si>
  <si>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</si>
  <si>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</si>
  <si>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</si>
  <si>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</si>
  <si>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</si>
  <si>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</si>
  <si>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</si>
  <si>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</si>
  <si>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</si>
  <si>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</si>
  <si>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</si>
  <si>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</si>
  <si>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</si>
  <si>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</si>
  <si>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</si>
  <si>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</si>
  <si>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</si>
  <si>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</si>
  <si>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</si>
  <si>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</si>
  <si>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</si>
  <si>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</si>
  <si>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</si>
  <si>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</si>
  <si>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</si>
  <si>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</si>
  <si>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</si>
  <si>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</si>
  <si>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</si>
  <si>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</si>
  <si>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</si>
  <si>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</si>
  <si>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</si>
  <si>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</si>
  <si>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</si>
  <si>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</si>
  <si>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</si>
  <si>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</si>
  <si>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</si>
  <si>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</si>
  <si>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</si>
  <si>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</si>
  <si>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</si>
  <si>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</si>
  <si>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</si>
  <si>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</si>
  <si>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</si>
  <si>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</si>
  <si>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</si>
  <si>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</si>
  <si>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</si>
  <si>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</si>
  <si>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</si>
  <si>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</si>
  <si>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</si>
  <si>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</si>
  <si>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</si>
  <si>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</si>
  <si>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</si>
  <si>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</si>
  <si>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</si>
  <si>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</si>
  <si>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</si>
  <si>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</si>
  <si>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</si>
  <si>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</si>
  <si>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</si>
  <si>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</si>
  <si>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</si>
  <si>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</si>
  <si>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</si>
  <si>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</si>
  <si>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</si>
  <si>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</si>
  <si>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</si>
  <si>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</si>
  <si>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</si>
  <si>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</si>
  <si>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</si>
  <si>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</si>
  <si>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</si>
  <si>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</si>
  <si>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</si>
  <si>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</si>
  <si>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</si>
  <si>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</si>
  <si>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</si>
  <si>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</si>
  <si>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</si>
  <si>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</si>
  <si>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</si>
  <si>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</si>
  <si>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</si>
  <si>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</si>
  <si>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</si>
  <si>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</si>
  <si>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</si>
  <si>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</si>
  <si>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</si>
  <si>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</si>
  <si>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</si>
  <si>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</si>
  <si>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</si>
  <si>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</si>
  <si>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</si>
  <si>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</si>
  <si>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</si>
  <si>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</si>
  <si>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</si>
  <si>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</si>
  <si>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</si>
  <si>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</si>
  <si>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</si>
  <si>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</si>
  <si>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</si>
  <si>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</si>
  <si>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</si>
  <si>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</si>
  <si>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</si>
  <si>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</si>
  <si>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</si>
  <si>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</si>
  <si>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</si>
  <si>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</si>
  <si>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</si>
  <si>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</si>
  <si>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</si>
  <si>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</si>
  <si>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</si>
  <si>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</si>
  <si>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</si>
  <si>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</si>
  <si>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</si>
  <si>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</si>
  <si>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</si>
  <si>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</si>
  <si>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</si>
  <si>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</si>
  <si>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</si>
  <si>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</si>
  <si>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</si>
  <si>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</si>
  <si>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</si>
  <si>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</si>
  <si>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</si>
  <si>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</si>
  <si>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</si>
  <si>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</si>
  <si>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</si>
  <si>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</si>
  <si>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</si>
  <si>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</si>
  <si>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</si>
  <si>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</si>
  <si>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</si>
  <si>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</si>
  <si>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</si>
  <si>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</si>
  <si>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</si>
  <si>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</si>
  <si>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</si>
  <si>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</si>
  <si>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</si>
  <si>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</si>
  <si>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</si>
  <si>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</si>
  <si>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</si>
  <si>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</si>
  <si>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</si>
  <si>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</si>
  <si>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</si>
  <si>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</si>
  <si>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</si>
  <si>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</si>
  <si>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</si>
  <si>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</si>
  <si>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</si>
  <si>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</si>
  <si>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</si>
  <si>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</si>
  <si>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</si>
  <si>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</si>
  <si>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</si>
  <si>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</si>
  <si>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</si>
  <si>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</si>
  <si>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</si>
  <si>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</si>
  <si>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</si>
  <si>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</si>
  <si>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</si>
  <si>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</si>
  <si>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</si>
  <si>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</si>
  <si>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</si>
  <si>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</si>
  <si>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</si>
  <si>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</si>
  <si>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</si>
  <si>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</si>
  <si>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</si>
  <si>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</si>
  <si>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</si>
  <si>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</si>
  <si>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</si>
  <si>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</si>
  <si>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</si>
  <si>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</si>
  <si>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</si>
  <si>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</si>
  <si>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</si>
  <si>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</si>
  <si>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</si>
  <si>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</si>
  <si>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</si>
  <si>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</si>
  <si>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</si>
  <si>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</si>
  <si>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</si>
  <si>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</si>
  <si>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</si>
  <si>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</si>
  <si>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</si>
  <si>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</si>
  <si>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</si>
  <si>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</si>
  <si>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</si>
  <si>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</si>
  <si>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</si>
  <si>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</si>
  <si>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</si>
  <si>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</si>
  <si>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</si>
  <si>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</si>
  <si>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</si>
  <si>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</si>
  <si>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</si>
  <si>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</si>
  <si>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</si>
  <si>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</si>
  <si>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</si>
  <si>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</si>
  <si>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</si>
  <si>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</si>
  <si>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</si>
  <si>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</si>
  <si>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</si>
  <si>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</si>
  <si>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</si>
  <si>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</si>
  <si>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</si>
  <si>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</si>
  <si>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</si>
  <si>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</si>
  <si>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</si>
  <si>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</si>
  <si>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</si>
  <si>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</si>
  <si>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</si>
  <si>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</si>
  <si>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</si>
  <si>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</si>
  <si>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</si>
  <si>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</si>
  <si>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</si>
  <si>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</si>
  <si>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</si>
  <si>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</si>
  <si>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</si>
  <si>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</si>
  <si>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</si>
  <si>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</si>
  <si>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</si>
  <si>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</si>
  <si>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</si>
  <si>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</si>
  <si>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</si>
  <si>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</si>
  <si>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</si>
  <si>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</si>
  <si>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</si>
  <si>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</si>
  <si>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</si>
  <si>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</si>
  <si>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</si>
  <si>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</si>
  <si>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</si>
  <si>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</si>
  <si>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</si>
  <si>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</si>
  <si>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</si>
  <si>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</si>
  <si>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</si>
  <si>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</si>
  <si>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</si>
  <si>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</si>
  <si>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</si>
  <si>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</si>
  <si>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</si>
  <si>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</si>
  <si>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</si>
  <si>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</si>
  <si>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</si>
  <si>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</si>
  <si>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</si>
  <si>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</si>
  <si>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</si>
  <si>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</si>
  <si>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</si>
  <si>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</si>
  <si>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</si>
  <si>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</si>
  <si>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</si>
  <si>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</si>
  <si>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</si>
  <si>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</si>
  <si>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</si>
  <si>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</si>
  <si>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</si>
  <si>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</si>
  <si>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</si>
  <si>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</si>
  <si>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</si>
  <si>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</si>
  <si>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</si>
  <si>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</si>
  <si>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</si>
  <si>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</si>
  <si>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</si>
  <si>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</si>
  <si>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</si>
  <si>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</si>
  <si>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</si>
  <si>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</si>
  <si>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</si>
  <si>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</si>
  <si>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</si>
  <si>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</si>
  <si>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</si>
  <si>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</si>
  <si>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</si>
  <si>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</si>
  <si>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</si>
  <si>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</si>
  <si>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</si>
  <si>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</si>
  <si>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</si>
  <si>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</si>
  <si>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</si>
  <si>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</si>
  <si>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</si>
  <si>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</si>
  <si>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</si>
  <si>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</si>
  <si>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</si>
  <si>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</si>
  <si>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</si>
  <si>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</si>
  <si>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</si>
  <si>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</si>
  <si>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</si>
  <si>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</si>
  <si>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</si>
  <si>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</si>
  <si>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</si>
  <si>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</si>
  <si>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</si>
  <si>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</si>
  <si>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</si>
  <si>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</si>
  <si>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</si>
  <si>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</si>
  <si>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</si>
  <si>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</si>
  <si>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</si>
  <si>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</si>
  <si>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</si>
  <si>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</si>
  <si>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</si>
  <si>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</si>
  <si>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</si>
  <si>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</si>
  <si>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</si>
  <si>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</si>
  <si>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</si>
  <si>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</si>
  <si>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</si>
  <si>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</si>
  <si>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</si>
  <si>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</si>
  <si>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</si>
  <si>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</si>
  <si>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</si>
  <si>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</si>
  <si>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</si>
  <si>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</si>
  <si>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</si>
  <si>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</si>
  <si>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</si>
  <si>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</si>
  <si>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</si>
  <si>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</si>
  <si>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</si>
  <si>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</si>
  <si>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</si>
  <si>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</si>
  <si>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</si>
  <si>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</si>
  <si>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</si>
  <si>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</si>
  <si>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</si>
  <si>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</si>
  <si>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</si>
  <si>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</si>
  <si>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</si>
  <si>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</si>
  <si>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</si>
  <si>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</si>
  <si>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</si>
  <si>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</si>
  <si>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</si>
  <si>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</si>
  <si>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</si>
  <si>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</si>
  <si>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</si>
  <si>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</si>
  <si>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</si>
  <si>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</si>
  <si>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</si>
  <si>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</si>
  <si>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</si>
  <si>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</si>
  <si>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</si>
  <si>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</si>
  <si>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</si>
  <si>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</si>
  <si>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</si>
  <si>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</si>
  <si>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</si>
  <si>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</si>
  <si>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</si>
  <si>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</si>
  <si>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</si>
  <si>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</si>
  <si>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</si>
  <si>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</si>
  <si>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</si>
  <si>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</si>
  <si>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</si>
  <si>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</si>
  <si>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</si>
  <si>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</si>
  <si>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</si>
  <si>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</si>
  <si>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</si>
  <si>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</si>
  <si>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</si>
  <si>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</si>
  <si>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</si>
  <si>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</si>
  <si>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</si>
  <si>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</si>
  <si>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</si>
  <si>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</si>
  <si>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</si>
  <si>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</si>
  <si>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</si>
  <si>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</si>
  <si>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</si>
  <si>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</si>
  <si>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</si>
  <si>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</si>
  <si>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</si>
  <si>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</si>
  <si>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</si>
  <si>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</si>
  <si>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</si>
  <si>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</si>
  <si>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</si>
  <si>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</si>
  <si>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</si>
  <si>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</si>
  <si>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</si>
  <si>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</si>
  <si>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</si>
  <si>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</si>
  <si>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</si>
  <si>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</si>
  <si>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</si>
  <si>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</si>
  <si>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</si>
  <si>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</si>
  <si>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</si>
  <si>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</si>
  <si>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</si>
  <si>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</si>
  <si>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</si>
  <si>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</si>
  <si>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</si>
  <si>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</si>
  <si>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</si>
  <si>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</si>
  <si>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</si>
  <si>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</si>
  <si>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</si>
  <si>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</si>
  <si>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</si>
  <si>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</si>
  <si>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</si>
  <si>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</si>
  <si>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</si>
  <si>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</si>
  <si>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</si>
  <si>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</si>
  <si>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</si>
  <si>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</si>
  <si>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</si>
  <si>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</si>
  <si>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</si>
  <si>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</si>
  <si>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</si>
  <si>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</si>
  <si>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</si>
  <si>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</si>
  <si>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</si>
  <si>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</si>
  <si>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</si>
  <si>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</si>
  <si>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</si>
  <si>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</si>
  <si>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</si>
  <si>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</si>
  <si>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</si>
  <si>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</si>
  <si>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</si>
  <si>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</si>
  <si>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</si>
  <si>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</si>
  <si>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</si>
  <si>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</si>
  <si>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</si>
  <si>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</si>
  <si>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</si>
  <si>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</si>
  <si>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</si>
  <si>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</si>
  <si>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</si>
  <si>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</si>
  <si>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</si>
  <si>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</si>
  <si>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</si>
  <si>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</si>
  <si>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</si>
  <si>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</si>
  <si>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</si>
  <si>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</si>
  <si>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</si>
  <si>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</si>
  <si>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</si>
  <si>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</si>
  <si>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</si>
  <si>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</si>
  <si>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</si>
  <si>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</si>
  <si>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</si>
  <si>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</si>
  <si>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</si>
  <si>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</si>
  <si>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</si>
  <si>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</si>
  <si>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</si>
  <si>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</si>
  <si>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</si>
  <si>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</si>
  <si>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</si>
  <si>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</si>
  <si>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</si>
  <si>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</si>
  <si>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</si>
  <si>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</si>
  <si>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</si>
  <si>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</si>
  <si>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</si>
  <si>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</si>
  <si>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</si>
  <si>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</si>
  <si>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</si>
  <si>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</si>
  <si>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</si>
  <si>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</si>
  <si>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</si>
  <si>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</si>
  <si>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</si>
  <si>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</si>
  <si>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</si>
  <si>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</si>
  <si>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</si>
  <si>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</si>
  <si>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</si>
  <si>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</si>
  <si>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</si>
  <si>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</si>
  <si>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</si>
  <si>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</si>
  <si>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</si>
  <si>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</si>
  <si>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</si>
  <si>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</si>
  <si>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</si>
  <si>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</si>
  <si>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</si>
  <si>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</si>
  <si>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</si>
  <si>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</si>
  <si>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</si>
  <si>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</si>
  <si>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</si>
  <si>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</si>
  <si>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</si>
  <si>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</si>
  <si>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</si>
  <si>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</si>
  <si>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</si>
  <si>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</si>
  <si>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</si>
  <si>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</si>
  <si>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</si>
  <si>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</si>
  <si>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</si>
  <si>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</si>
  <si>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</si>
  <si>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</si>
  <si>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</si>
  <si>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</si>
  <si>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</si>
  <si>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</si>
  <si>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</si>
  <si>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</si>
  <si>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</si>
  <si>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</si>
  <si>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</si>
  <si>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</si>
  <si>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</si>
  <si>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</si>
  <si>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</si>
  <si>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</si>
  <si>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</si>
  <si>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</si>
  <si>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</si>
  <si>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</si>
  <si>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</si>
  <si>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</si>
  <si>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</si>
  <si>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</si>
  <si>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</si>
  <si>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</si>
  <si>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</si>
  <si>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</si>
  <si>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</si>
  <si>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</si>
  <si>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</si>
  <si>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</si>
  <si>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</si>
  <si>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</si>
  <si>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</si>
  <si>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</si>
  <si>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</si>
  <si>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</si>
  <si>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</si>
  <si>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</si>
  <si>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</si>
  <si>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</si>
  <si>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</si>
  <si>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</si>
  <si>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</si>
  <si>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</si>
  <si>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</si>
  <si>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</si>
  <si>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</si>
  <si>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</si>
  <si>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</si>
  <si>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</si>
  <si>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</si>
  <si>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</si>
  <si>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</si>
  <si>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</si>
  <si>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</si>
  <si>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</si>
  <si>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</si>
  <si>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</si>
  <si>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</si>
  <si>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</si>
  <si>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</si>
  <si>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</si>
  <si>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</si>
  <si>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</si>
  <si>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</si>
  <si>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</si>
  <si>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</si>
  <si>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</si>
  <si>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</si>
  <si>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</si>
  <si>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</si>
  <si>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</si>
  <si>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</si>
  <si>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</si>
  <si>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</si>
  <si>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</si>
  <si>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</si>
  <si>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</si>
  <si>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</si>
  <si>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</si>
  <si>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</si>
  <si>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</si>
  <si>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</si>
  <si>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</si>
  <si>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</si>
  <si>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</si>
  <si>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</si>
  <si>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</si>
  <si>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</si>
  <si>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</si>
  <si>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</si>
  <si>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</si>
  <si>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</si>
  <si>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</si>
  <si>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</si>
  <si>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</si>
  <si>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</si>
  <si>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</si>
  <si>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</si>
  <si>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</si>
  <si>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</si>
  <si>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</si>
  <si>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</si>
  <si>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</si>
  <si>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</si>
  <si>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</si>
  <si>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</si>
  <si>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</si>
  <si>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</si>
  <si>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</si>
  <si>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</si>
  <si>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</si>
  <si>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</si>
  <si>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</si>
  <si>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</si>
  <si>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</si>
  <si>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</si>
  <si>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</si>
  <si>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</si>
  <si>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</si>
  <si>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</si>
  <si>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</si>
  <si>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</si>
  <si>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</si>
  <si>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</si>
  <si>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</si>
  <si>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</si>
  <si>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</si>
  <si>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</si>
  <si>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</si>
  <si>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</si>
  <si>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</si>
  <si>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</si>
  <si>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</si>
  <si>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</si>
  <si>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</si>
  <si>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</si>
  <si>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</si>
  <si>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</si>
  <si>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</si>
  <si>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</si>
  <si>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</si>
  <si>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</si>
  <si>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</si>
  <si>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</si>
  <si>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</si>
  <si>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</si>
  <si>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</si>
  <si>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</si>
  <si>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</si>
  <si>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</si>
  <si>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</si>
  <si>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</si>
  <si>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</si>
  <si>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</si>
  <si>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</si>
  <si>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</si>
  <si>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</si>
  <si>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</si>
  <si>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</si>
  <si>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</si>
  <si>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</si>
  <si>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</si>
  <si>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</si>
  <si>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</si>
  <si>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</si>
  <si>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</si>
  <si>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</si>
  <si>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</si>
  <si>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</si>
  <si>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</si>
  <si>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</si>
  <si>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</si>
  <si>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</si>
  <si>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</si>
  <si>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</si>
  <si>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</si>
  <si>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</si>
  <si>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</si>
  <si>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</si>
  <si>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</si>
  <si>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</si>
  <si>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</si>
  <si>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</si>
  <si>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</si>
  <si>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</si>
  <si>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</si>
  <si>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</si>
  <si>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</si>
  <si>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</si>
  <si>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</si>
  <si>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</si>
  <si>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</si>
  <si>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</si>
  <si>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</si>
  <si>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</si>
  <si>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</si>
  <si>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</si>
  <si>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</si>
  <si>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</si>
  <si>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</si>
  <si>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</si>
  <si>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</si>
  <si>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</si>
  <si>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</si>
  <si>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</si>
  <si>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</si>
  <si>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</si>
  <si>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</si>
  <si>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</si>
  <si>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</si>
  <si>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</si>
  <si>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</si>
  <si>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</si>
  <si>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</si>
  <si>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</si>
  <si>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</si>
  <si>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</si>
  <si>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</si>
  <si>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</si>
  <si>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</si>
  <si>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</si>
  <si>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</si>
  <si>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</si>
  <si>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</si>
  <si>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</si>
  <si>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</si>
  <si>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</si>
  <si>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</si>
  <si>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</si>
  <si>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</si>
  <si>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</si>
  <si>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</si>
  <si>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</si>
  <si>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</si>
  <si>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</si>
  <si>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</si>
  <si>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</si>
  <si>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</si>
  <si>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</si>
  <si>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</si>
  <si>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</si>
  <si>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</si>
  <si>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</si>
  <si>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</si>
  <si>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</si>
  <si>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</si>
  <si>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</si>
  <si>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</si>
  <si>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</si>
  <si>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</si>
  <si>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</si>
  <si>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</si>
  <si>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</si>
  <si>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</si>
  <si>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</si>
  <si>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</si>
  <si>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</si>
  <si>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</si>
  <si>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</si>
  <si>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</si>
  <si>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</si>
  <si>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</si>
  <si>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</si>
  <si>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</si>
  <si>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</si>
  <si>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</si>
  <si>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</si>
  <si>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</si>
  <si>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</si>
  <si>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</si>
  <si>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</si>
  <si>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</si>
  <si>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</si>
  <si>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</si>
  <si>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</si>
  <si>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</si>
  <si>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</si>
  <si>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</si>
  <si>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</si>
  <si>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</si>
  <si>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</si>
  <si>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</si>
  <si>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</si>
  <si>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</si>
  <si>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</si>
  <si>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</si>
  <si>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</si>
  <si>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</si>
  <si>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</si>
  <si>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</si>
  <si>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</si>
  <si>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</si>
  <si>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</si>
  <si>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</si>
  <si>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</si>
  <si>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</si>
  <si>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</si>
  <si>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</si>
  <si>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</si>
  <si>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</si>
  <si>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</si>
  <si>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</si>
  <si>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</si>
  <si>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</si>
  <si>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</si>
  <si>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</si>
  <si>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</si>
  <si>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</si>
  <si>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</si>
  <si>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</si>
  <si>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</si>
  <si>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</si>
  <si>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</si>
  <si>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</si>
  <si>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</si>
  <si>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</si>
  <si>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</si>
  <si>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</si>
  <si>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</si>
  <si>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</si>
  <si>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</si>
  <si>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</si>
  <si>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</si>
  <si>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</si>
  <si>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</si>
  <si>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</si>
  <si>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</si>
  <si>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</si>
  <si>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</si>
  <si>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</si>
  <si>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</si>
  <si>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</si>
  <si>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</si>
  <si>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</si>
  <si>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</si>
  <si>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</si>
  <si>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</si>
  <si>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</si>
  <si>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</si>
  <si>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</si>
  <si>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</si>
  <si>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</si>
  <si>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</si>
  <si>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</si>
  <si>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</si>
  <si>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</si>
  <si>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</si>
  <si>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</si>
  <si>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</si>
  <si>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</si>
  <si>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</si>
  <si>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</si>
  <si>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</si>
  <si>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</si>
  <si>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</si>
  <si>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</si>
  <si>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</si>
  <si>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</si>
  <si>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</si>
  <si>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</si>
  <si>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</si>
  <si>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</si>
  <si>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</si>
  <si>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</si>
  <si>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</si>
  <si>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</si>
  <si>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</si>
  <si>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</si>
  <si>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</si>
  <si>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</si>
  <si>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</si>
  <si>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</si>
  <si>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</si>
  <si>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</si>
  <si>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</si>
  <si>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</si>
  <si>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</si>
  <si>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</si>
  <si>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</si>
  <si>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</si>
  <si>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</si>
  <si>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</si>
  <si>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</si>
  <si>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</si>
  <si>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</si>
  <si>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</si>
  <si>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</si>
  <si>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</si>
  <si>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</si>
  <si>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</si>
  <si>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</si>
  <si>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</si>
  <si>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</si>
  <si>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</si>
  <si>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</si>
  <si>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</si>
  <si>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</si>
  <si>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</si>
  <si>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</si>
  <si>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</si>
  <si>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</si>
  <si>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</si>
  <si>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</si>
  <si>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</si>
  <si>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</si>
  <si>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</si>
  <si>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</si>
  <si>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</si>
  <si>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</si>
  <si>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</si>
  <si>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</si>
  <si>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</si>
  <si>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</si>
  <si>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</si>
  <si>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</si>
  <si>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</si>
  <si>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</si>
  <si>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</si>
  <si>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</si>
  <si>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</si>
  <si>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</si>
  <si>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</si>
  <si>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</si>
  <si>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</si>
  <si>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</si>
  <si>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</si>
  <si>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</si>
  <si>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</si>
  <si>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</si>
  <si>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</si>
  <si>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</si>
  <si>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</si>
  <si>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</si>
  <si>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</si>
  <si>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</si>
  <si>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</si>
  <si>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</si>
  <si>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</si>
  <si>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</si>
  <si>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</si>
  <si>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</si>
  <si>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</si>
  <si>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</si>
  <si>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</si>
  <si>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</si>
  <si>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</si>
  <si>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</si>
  <si>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</si>
  <si>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</si>
  <si>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</si>
  <si>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</si>
  <si>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</si>
  <si>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</si>
  <si>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</si>
  <si>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</si>
  <si>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</si>
  <si>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</si>
  <si>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</si>
  <si>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</si>
  <si>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</si>
  <si>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</si>
  <si>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</si>
  <si>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</si>
  <si>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</si>
  <si>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</si>
  <si>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</si>
  <si>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</si>
  <si>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</si>
  <si>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</si>
  <si>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</si>
  <si>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</si>
  <si>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</si>
  <si>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</si>
  <si>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</si>
  <si>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</si>
  <si>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</si>
  <si>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</si>
  <si>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</si>
  <si>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</si>
  <si>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</si>
  <si>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</si>
  <si>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</si>
  <si>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</si>
  <si>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</si>
  <si>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</si>
  <si>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</si>
  <si>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</si>
  <si>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</si>
  <si>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</si>
  <si>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</si>
  <si>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</si>
  <si>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</si>
  <si>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</si>
  <si>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</si>
  <si>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</si>
  <si>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</si>
  <si>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</si>
  <si>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</si>
  <si>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</si>
  <si>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</si>
  <si>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</si>
  <si>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</si>
  <si>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</si>
  <si>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</si>
  <si>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</si>
  <si>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</si>
  <si>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</si>
  <si>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</si>
  <si>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</si>
  <si>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</si>
  <si>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</si>
  <si>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</si>
  <si>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</si>
  <si>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</si>
  <si>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</si>
  <si>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</si>
  <si>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</si>
  <si>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</si>
  <si>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</si>
  <si>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</si>
  <si>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</si>
  <si>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</si>
  <si>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</si>
  <si>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</si>
  <si>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</si>
  <si>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</si>
  <si>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</si>
  <si>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</si>
  <si>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</si>
  <si>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</si>
  <si>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</si>
  <si>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</si>
  <si>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</si>
  <si>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</si>
  <si>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</si>
  <si>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</si>
  <si>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</si>
  <si>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</si>
  <si>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</si>
  <si>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</si>
  <si>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</si>
  <si>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</si>
  <si>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</si>
  <si>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</si>
  <si>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</si>
  <si>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</si>
  <si>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</si>
  <si>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</si>
  <si>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</si>
  <si>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</si>
  <si>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</si>
  <si>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</si>
  <si>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</si>
  <si>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</si>
  <si>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</si>
  <si>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</si>
  <si>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</si>
  <si>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</si>
  <si>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</si>
  <si>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</si>
  <si>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</si>
  <si>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</si>
  <si>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</si>
  <si>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</si>
  <si>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</si>
  <si>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</si>
  <si>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</si>
  <si>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</si>
  <si>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</si>
  <si>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</si>
  <si>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</si>
  <si>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</si>
  <si>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</si>
  <si>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</si>
  <si>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</si>
  <si>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</si>
  <si>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</si>
  <si>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</si>
  <si>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</si>
  <si>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</si>
  <si>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</si>
  <si>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</si>
  <si>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</si>
  <si>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</si>
  <si>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</si>
  <si>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</si>
  <si>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</si>
  <si>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</si>
  <si>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</si>
  <si>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</si>
  <si>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</si>
  <si>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</si>
  <si>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</si>
  <si>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</si>
  <si>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</si>
  <si>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</si>
  <si>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</si>
  <si>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</si>
  <si>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</si>
  <si>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</si>
  <si>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</si>
  <si>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</si>
  <si>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</si>
  <si>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</si>
  <si>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</si>
  <si>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</si>
  <si>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</si>
  <si>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</si>
  <si>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</si>
  <si>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</si>
  <si>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</si>
  <si>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</si>
  <si>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</si>
  <si>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</si>
  <si>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</si>
  <si>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</si>
  <si>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</si>
  <si>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</si>
  <si>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</si>
  <si>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</si>
  <si>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</si>
  <si>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</si>
  <si>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</si>
  <si>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</si>
  <si>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</si>
  <si>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</si>
  <si>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</si>
  <si>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</si>
  <si>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</si>
  <si>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</si>
  <si>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</si>
  <si>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</si>
  <si>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</si>
  <si>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</si>
  <si>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</si>
  <si>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</si>
  <si>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</si>
  <si>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</si>
  <si>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</si>
  <si>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</si>
  <si>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</si>
  <si>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</si>
  <si>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</si>
  <si>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</si>
  <si>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</si>
  <si>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</si>
  <si>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</si>
  <si>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</si>
  <si>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</si>
  <si>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</si>
  <si>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</si>
  <si>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</si>
  <si>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</si>
  <si>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</si>
  <si>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</si>
  <si>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</si>
  <si>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</si>
  <si>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</si>
  <si>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</si>
  <si>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</si>
  <si>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</si>
  <si>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</si>
  <si>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</si>
  <si>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</si>
  <si>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</si>
  <si>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</si>
  <si>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</si>
  <si>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</si>
  <si>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</si>
  <si>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</si>
  <si>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</si>
  <si>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</si>
  <si>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</si>
  <si>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</si>
  <si>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</si>
  <si>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</si>
  <si>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</si>
  <si>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</si>
  <si>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</si>
  <si>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</si>
  <si>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</si>
  <si>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</si>
  <si>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</si>
  <si>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</si>
  <si>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</si>
  <si>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</si>
  <si>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</si>
  <si>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</si>
  <si>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</si>
  <si>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</si>
  <si>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</si>
  <si>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</si>
  <si>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</si>
  <si>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</si>
  <si>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</si>
  <si>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</si>
  <si>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</si>
  <si>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</si>
  <si>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</si>
  <si>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</si>
  <si>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</si>
  <si>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</si>
  <si>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</si>
  <si>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</si>
  <si>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</si>
  <si>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</si>
  <si>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</si>
  <si>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</si>
  <si>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</si>
  <si>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</si>
  <si>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</si>
  <si>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</si>
  <si>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</si>
  <si>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</si>
  <si>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</si>
  <si>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</si>
  <si>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</si>
  <si>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</si>
  <si>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</si>
  <si>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</si>
  <si>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</si>
  <si>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</si>
  <si>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</si>
  <si>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</si>
  <si>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</si>
  <si>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</si>
  <si>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</si>
  <si>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</si>
  <si>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</si>
  <si>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</si>
  <si>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</si>
  <si>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</si>
  <si>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</si>
  <si>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</si>
  <si>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</si>
  <si>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</si>
  <si>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</si>
  <si>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</si>
  <si>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</si>
  <si>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</si>
  <si>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</si>
  <si>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</si>
  <si>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</si>
  <si>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</si>
  <si>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</si>
  <si>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</si>
  <si>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</si>
  <si>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</si>
  <si>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</si>
  <si>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</si>
  <si>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</si>
  <si>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</si>
  <si>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</si>
  <si>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</si>
  <si>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</si>
  <si>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</si>
  <si>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</si>
  <si>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</si>
  <si>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</si>
  <si>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</si>
  <si>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</si>
  <si>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</si>
  <si>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</si>
  <si>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</si>
  <si>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</si>
  <si>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</si>
  <si>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</si>
  <si>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</si>
  <si>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</si>
  <si>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</si>
  <si>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</si>
  <si>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</si>
  <si>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</si>
  <si>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</si>
  <si>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</si>
  <si>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</si>
  <si>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</si>
  <si>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</si>
  <si>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</si>
  <si>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</si>
  <si>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</si>
  <si>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</si>
  <si>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</si>
  <si>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</si>
  <si>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</si>
  <si>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</si>
  <si>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</si>
  <si>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</si>
  <si>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</si>
  <si>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</si>
  <si>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</si>
  <si>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</si>
  <si>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</si>
  <si>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</si>
  <si>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</si>
  <si>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</si>
  <si>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</si>
  <si>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</si>
  <si>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</si>
  <si>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</si>
  <si>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</si>
  <si>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</si>
  <si>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</si>
  <si>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</si>
  <si>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</si>
  <si>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</si>
  <si>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</si>
  <si>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</si>
  <si>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</si>
  <si>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</si>
  <si>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</si>
  <si>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</si>
  <si>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</si>
  <si>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</si>
  <si>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</si>
  <si>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</si>
  <si>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</si>
  <si>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</si>
  <si>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</si>
  <si>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</si>
  <si>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</si>
  <si>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</si>
  <si>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</si>
  <si>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</si>
  <si>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</si>
  <si>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</si>
  <si>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</si>
  <si>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</si>
  <si>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</si>
  <si>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</si>
  <si>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</si>
  <si>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</si>
  <si>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</si>
  <si>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</si>
  <si>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</si>
  <si>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</si>
  <si>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</si>
  <si>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</si>
  <si>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</si>
  <si>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</si>
  <si>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</si>
  <si>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</si>
  <si>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</si>
  <si>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</si>
  <si>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</si>
  <si>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</si>
  <si>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</si>
  <si>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</si>
  <si>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</si>
  <si>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</si>
  <si>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</si>
  <si>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</si>
  <si>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</si>
  <si>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</si>
  <si>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</si>
  <si>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</si>
  <si>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</si>
  <si>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</si>
  <si>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</si>
  <si>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</si>
  <si>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</si>
  <si>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</si>
  <si>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</si>
  <si>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</si>
  <si>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</si>
  <si>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</si>
  <si>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</si>
  <si>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</si>
  <si>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</si>
  <si>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</si>
  <si>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</si>
  <si>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</si>
  <si>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</si>
  <si>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</si>
  <si>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</si>
  <si>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</si>
  <si>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</si>
  <si>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</si>
  <si>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</si>
  <si>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</si>
  <si>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</si>
  <si>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</si>
  <si>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</si>
  <si>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</si>
  <si>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</si>
  <si>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</si>
  <si>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</si>
  <si>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</si>
  <si>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</si>
  <si>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</si>
  <si>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</si>
  <si>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</si>
  <si>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</si>
  <si>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</si>
  <si>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</si>
  <si>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</si>
  <si>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</si>
  <si>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</si>
  <si>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</si>
  <si>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</si>
  <si>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</si>
  <si>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</si>
  <si>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</si>
  <si>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</si>
  <si>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</si>
  <si>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</si>
  <si>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</si>
  <si>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</si>
  <si>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</si>
  <si>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</si>
  <si>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</si>
  <si>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</si>
  <si>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</si>
  <si>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</si>
  <si>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</si>
  <si>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</si>
  <si>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</si>
  <si>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</si>
  <si>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</si>
  <si>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</si>
  <si>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</si>
  <si>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</si>
  <si>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</si>
  <si>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</si>
  <si>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</si>
  <si>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</si>
  <si>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</si>
  <si>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</si>
  <si>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</si>
  <si>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</si>
  <si>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</si>
  <si>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</si>
  <si>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</si>
  <si>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</si>
  <si>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</si>
  <si>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</si>
  <si>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</si>
  <si>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</si>
  <si>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</si>
  <si>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</si>
  <si>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</si>
  <si>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</si>
  <si>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</si>
  <si>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</si>
  <si>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</si>
  <si>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</si>
  <si>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</si>
  <si>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</si>
  <si>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</si>
  <si>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</si>
  <si>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</si>
  <si>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</si>
  <si>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</si>
  <si>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</si>
  <si>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</si>
  <si>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</si>
  <si>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</si>
  <si>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</si>
  <si>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</si>
  <si>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</si>
  <si>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</si>
  <si>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</si>
  <si>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</si>
  <si>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</si>
  <si>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</si>
  <si>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</si>
  <si>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</si>
  <si>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</si>
  <si>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</si>
  <si>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</si>
  <si>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</si>
  <si>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</si>
  <si>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</si>
  <si>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</si>
  <si>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</si>
  <si>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</si>
  <si>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</si>
  <si>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</si>
  <si>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</si>
  <si>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</si>
  <si>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</si>
  <si>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</si>
  <si>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</si>
  <si>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</si>
  <si>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</si>
  <si>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</si>
  <si>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</si>
  <si>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</si>
  <si>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</si>
  <si>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</si>
  <si>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</si>
  <si>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</si>
  <si>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</si>
  <si>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</si>
  <si>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</si>
  <si>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</si>
  <si>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</si>
  <si>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</si>
  <si>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</si>
  <si>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</si>
  <si>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</si>
  <si>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</si>
  <si>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</si>
  <si>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</si>
  <si>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</si>
  <si>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</si>
  <si>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</si>
  <si>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</si>
  <si>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</si>
  <si>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</si>
  <si>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</si>
  <si>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</si>
  <si>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</si>
  <si>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</si>
  <si>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</si>
  <si>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</si>
  <si>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</si>
  <si>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</si>
  <si>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</si>
  <si>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</si>
  <si>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</si>
  <si>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</si>
  <si>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</si>
  <si>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</si>
  <si>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</si>
  <si>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</si>
  <si>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</si>
  <si>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</si>
  <si>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</si>
  <si>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</si>
  <si>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</si>
  <si>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</si>
  <si>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</si>
  <si>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</si>
  <si>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</si>
  <si>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</si>
  <si>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</si>
  <si>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</si>
  <si>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</si>
  <si>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</si>
  <si>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</si>
  <si>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</si>
  <si>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</si>
  <si>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</si>
  <si>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</si>
  <si>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</si>
  <si>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</si>
  <si>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</si>
  <si>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</si>
  <si>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</si>
  <si>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</si>
  <si>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</si>
  <si>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</si>
  <si>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</si>
  <si>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</si>
  <si>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</si>
  <si>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</si>
  <si>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</si>
  <si>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</si>
  <si>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</si>
  <si>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</si>
  <si>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</si>
  <si>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</si>
  <si>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</si>
  <si>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</si>
  <si>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</si>
  <si>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</si>
  <si>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</si>
  <si>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</si>
  <si>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</si>
  <si>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</si>
  <si>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</si>
  <si>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</si>
  <si>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</si>
  <si>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</si>
  <si>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</si>
  <si>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</si>
  <si>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</si>
  <si>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</si>
  <si>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</si>
  <si>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</si>
  <si>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</si>
  <si>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</si>
  <si>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</si>
  <si>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</si>
  <si>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</si>
  <si>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</si>
  <si>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</si>
  <si>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</si>
  <si>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</si>
  <si>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</si>
  <si>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</si>
  <si>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</si>
  <si>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</si>
  <si>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</si>
  <si>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</si>
  <si>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</si>
  <si>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</si>
  <si>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</si>
  <si>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</si>
  <si>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</si>
  <si>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</si>
  <si>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</si>
  <si>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</si>
  <si>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</si>
  <si>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</si>
  <si>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</si>
  <si>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</si>
  <si>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</si>
  <si>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</si>
  <si>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</si>
  <si>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</si>
  <si>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</si>
  <si>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</si>
  <si>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</si>
  <si>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</si>
  <si>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</si>
  <si>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</si>
  <si>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</si>
  <si>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</si>
  <si>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</si>
  <si>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</si>
  <si>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</si>
  <si>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</si>
  <si>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</si>
  <si>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</si>
  <si>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</si>
  <si>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</si>
  <si>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</si>
  <si>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</si>
  <si>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</si>
  <si>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</si>
  <si>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</si>
  <si>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</si>
  <si>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</si>
  <si>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</si>
  <si>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</si>
  <si>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</si>
  <si>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</si>
  <si>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</si>
  <si>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</si>
  <si>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</si>
  <si>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</si>
  <si>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</si>
  <si>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</si>
  <si>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</si>
  <si>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</si>
  <si>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</si>
  <si>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</si>
  <si>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</si>
  <si>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</si>
  <si>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</si>
  <si>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</si>
  <si>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</si>
  <si>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</si>
  <si>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</si>
  <si>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</si>
  <si>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</si>
  <si>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</si>
  <si>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</si>
  <si>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</si>
  <si>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</si>
  <si>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</si>
  <si>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</si>
  <si>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</si>
  <si>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</si>
  <si>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</si>
  <si>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</si>
  <si>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</si>
  <si>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</si>
  <si>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</si>
  <si>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</si>
  <si>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</si>
  <si>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</si>
  <si>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</si>
  <si>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</si>
  <si>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</si>
  <si>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</si>
  <si>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</si>
  <si>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</si>
  <si>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</si>
  <si>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</si>
  <si>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</si>
  <si>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</si>
  <si>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</si>
  <si>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</si>
  <si>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</si>
  <si>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</si>
  <si>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</si>
  <si>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</si>
  <si>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</si>
  <si>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</si>
  <si>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</si>
  <si>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</si>
  <si>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</si>
  <si>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</si>
  <si>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</si>
  <si>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</si>
  <si>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</si>
  <si>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</si>
  <si>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</si>
  <si>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</si>
  <si>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</si>
  <si>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</si>
  <si>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</si>
  <si>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</si>
  <si>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</si>
  <si>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</si>
  <si>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</si>
  <si>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</si>
  <si>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</si>
  <si>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</si>
  <si>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</si>
  <si>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</si>
  <si>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</si>
  <si>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</si>
  <si>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</si>
  <si>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</si>
  <si>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</si>
  <si>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</si>
  <si>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</si>
  <si>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</si>
  <si>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</si>
  <si>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</si>
  <si>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</si>
  <si>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</si>
  <si>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</si>
  <si>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</si>
  <si>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</si>
  <si>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</si>
  <si>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</si>
  <si>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</si>
  <si>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</si>
  <si>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</si>
  <si>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</si>
  <si>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</si>
  <si>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</si>
  <si>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</si>
  <si>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</si>
  <si>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</si>
  <si>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</si>
  <si>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</si>
  <si>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</si>
  <si>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</si>
  <si>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</si>
  <si>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</si>
  <si>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</si>
  <si>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</si>
  <si>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</si>
  <si>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</si>
  <si>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</si>
  <si>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</si>
  <si>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</si>
  <si>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</si>
  <si>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</si>
  <si>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</si>
  <si>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</si>
  <si>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</si>
  <si>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</si>
  <si>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</si>
  <si>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</si>
  <si>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</si>
  <si>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</si>
  <si>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</si>
  <si>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</si>
  <si>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</si>
  <si>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</si>
  <si>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</si>
  <si>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</si>
  <si>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</si>
  <si>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</si>
  <si>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</si>
  <si>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</si>
  <si>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</si>
  <si>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</si>
  <si>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</si>
  <si>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</si>
  <si>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</si>
  <si>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</si>
  <si>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</si>
  <si>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</si>
  <si>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</si>
  <si>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</si>
  <si>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</si>
  <si>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</si>
  <si>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</si>
  <si>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</si>
  <si>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</si>
  <si>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</si>
  <si>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</si>
  <si>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</si>
  <si>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</si>
  <si>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</si>
  <si>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</si>
  <si>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</si>
  <si>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</si>
  <si>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</si>
  <si>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</si>
  <si>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</si>
  <si>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</si>
  <si>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</si>
  <si>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</si>
  <si>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</si>
  <si>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</si>
  <si>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</si>
  <si>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</si>
  <si>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</si>
  <si>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</si>
  <si>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</si>
  <si>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</si>
  <si>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</si>
  <si>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</si>
  <si>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</si>
  <si>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</si>
  <si>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</si>
  <si>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</si>
  <si>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</si>
  <si>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</si>
  <si>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</si>
  <si>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</si>
  <si>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</si>
  <si>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</si>
  <si>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</si>
  <si>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</si>
  <si>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</si>
  <si>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</si>
  <si>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</si>
  <si>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</si>
  <si>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</si>
  <si>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</si>
  <si>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</si>
  <si>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</si>
  <si>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</si>
  <si>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</si>
  <si>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</si>
  <si>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</si>
  <si>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</si>
  <si>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</si>
  <si>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</si>
  <si>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</si>
  <si>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</si>
  <si>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</si>
  <si>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</si>
  <si>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</si>
  <si>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</si>
  <si>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</si>
  <si>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</si>
  <si>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</si>
  <si>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</si>
  <si>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</si>
  <si>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</si>
  <si>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</si>
  <si>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</si>
  <si>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</si>
  <si>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</si>
  <si>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</si>
  <si>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</si>
  <si>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</si>
  <si>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</si>
  <si>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</si>
  <si>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</si>
  <si>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</si>
  <si>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</si>
  <si>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</si>
  <si>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</si>
  <si>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</si>
  <si>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</si>
  <si>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</si>
  <si>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</si>
  <si>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</si>
  <si>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</si>
  <si>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</si>
  <si>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</si>
  <si>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</si>
  <si>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</si>
  <si>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</si>
  <si>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</si>
  <si>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</si>
  <si>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</si>
  <si>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</si>
  <si>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</si>
  <si>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</si>
  <si>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</si>
  <si>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</si>
  <si>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</si>
  <si>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</si>
  <si>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</si>
  <si>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</si>
  <si>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</si>
  <si>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</si>
  <si>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</si>
  <si>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</si>
  <si>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</si>
  <si>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</si>
  <si>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</si>
  <si>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</si>
  <si>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</si>
  <si>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</si>
  <si>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</si>
  <si>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</si>
  <si>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</si>
  <si>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</si>
  <si>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</si>
  <si>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</si>
  <si>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</si>
  <si>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</si>
  <si>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</si>
  <si>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</si>
  <si>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</si>
  <si>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</si>
  <si>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</si>
  <si>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</si>
  <si>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</si>
  <si>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</si>
  <si>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</si>
  <si>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</si>
  <si>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</si>
  <si>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</si>
  <si>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</si>
  <si>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</si>
  <si>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</si>
  <si>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</si>
  <si>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</si>
  <si>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</si>
  <si>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</si>
  <si>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</si>
  <si>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</si>
  <si>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</si>
  <si>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</si>
  <si>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</si>
  <si>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</si>
  <si>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</si>
  <si>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</si>
  <si>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</si>
  <si>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</si>
  <si>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</si>
  <si>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</si>
  <si>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</si>
  <si>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</si>
  <si>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</si>
  <si>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</si>
  <si>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</si>
  <si>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</si>
  <si>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</si>
  <si>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</si>
  <si>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</si>
  <si>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</si>
  <si>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</si>
  <si>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</si>
  <si>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</si>
  <si>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</si>
  <si>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</si>
  <si>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</si>
  <si>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</si>
  <si>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</si>
  <si>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</si>
  <si>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</si>
  <si>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</si>
  <si>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</si>
  <si>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</si>
  <si>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</si>
  <si>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</si>
  <si>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</si>
  <si>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</si>
  <si>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</si>
  <si>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</si>
  <si>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</si>
  <si>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</si>
  <si>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</si>
  <si>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</si>
  <si>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</si>
  <si>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</si>
  <si>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</si>
  <si>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</si>
  <si>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</si>
  <si>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</si>
  <si>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</si>
  <si>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</si>
  <si>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</si>
  <si>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</si>
  <si>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</si>
  <si>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</si>
  <si>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</si>
  <si>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</si>
  <si>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</si>
  <si>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</si>
  <si>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</si>
  <si>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</si>
  <si>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</si>
  <si>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</si>
  <si>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</si>
  <si>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</si>
  <si>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</si>
  <si>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</si>
  <si>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</si>
  <si>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</si>
  <si>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</si>
  <si>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</si>
  <si>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</si>
  <si>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</si>
  <si>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</si>
  <si>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</si>
  <si>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</si>
  <si>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</si>
  <si>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</si>
  <si>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</si>
  <si>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</si>
  <si>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</si>
  <si>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</si>
  <si>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</si>
  <si>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</si>
  <si>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</si>
  <si>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</si>
  <si>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</si>
  <si>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</si>
  <si>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</si>
  <si>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</si>
  <si>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</si>
  <si>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</si>
  <si>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</si>
  <si>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</si>
  <si>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</si>
  <si>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</si>
  <si>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</si>
  <si>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</si>
  <si>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</si>
  <si>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</si>
  <si>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</si>
  <si>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</si>
  <si>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</si>
  <si>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</si>
  <si>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</si>
  <si>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</si>
  <si>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</si>
  <si>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</si>
  <si>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</si>
  <si>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</si>
  <si>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</si>
  <si>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</si>
  <si>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</si>
  <si>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</si>
  <si>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</si>
  <si>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</si>
  <si>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</si>
  <si>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</si>
  <si>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</si>
  <si>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</si>
  <si>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</si>
  <si>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</si>
  <si>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</si>
  <si>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</si>
  <si>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</si>
  <si>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</si>
  <si>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</si>
  <si>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</si>
  <si>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</si>
  <si>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</si>
  <si>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</si>
  <si>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</si>
  <si>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</si>
  <si>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</si>
  <si>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</si>
  <si>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</si>
  <si>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</si>
  <si>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</si>
  <si>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</si>
  <si>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</si>
  <si>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</si>
  <si>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</si>
  <si>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</si>
  <si>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</si>
  <si>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</si>
  <si>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</si>
  <si>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</si>
  <si>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</si>
  <si>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</si>
  <si>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</si>
  <si>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</si>
  <si>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</si>
  <si>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</si>
  <si>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</si>
  <si>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</si>
  <si>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</si>
  <si>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</si>
  <si>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</si>
  <si>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</si>
  <si>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</si>
  <si>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</si>
  <si>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</si>
  <si>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</si>
  <si>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</si>
  <si>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</si>
  <si>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</si>
  <si>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</si>
  <si>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</si>
  <si>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</si>
  <si>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</si>
  <si>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</si>
  <si>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</si>
  <si>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</si>
  <si>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</si>
  <si>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</si>
  <si>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</si>
  <si>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</si>
  <si>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</si>
  <si>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</si>
  <si>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</si>
  <si>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</si>
  <si>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</si>
  <si>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</si>
  <si>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</si>
  <si>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</si>
  <si>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</si>
  <si>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</si>
  <si>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</si>
  <si>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</si>
  <si>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</si>
  <si>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</si>
  <si>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</si>
  <si>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</si>
  <si>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</si>
  <si>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</si>
  <si>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</si>
  <si>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</si>
  <si>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</si>
  <si>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</si>
  <si>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</si>
  <si>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</si>
  <si>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</si>
  <si>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</si>
  <si>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</si>
  <si>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</si>
  <si>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</si>
  <si>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</si>
  <si>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</si>
  <si>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</si>
  <si>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</si>
  <si>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</si>
  <si>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</si>
  <si>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</si>
  <si>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</si>
  <si>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</si>
  <si>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</si>
  <si>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</si>
  <si>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</si>
  <si>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</si>
  <si>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</si>
  <si>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</si>
  <si>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</si>
  <si>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</si>
  <si>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</si>
  <si>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</si>
  <si>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</si>
  <si>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</si>
  <si>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</si>
  <si>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</si>
  <si>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</si>
  <si>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</si>
  <si>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</si>
  <si>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</si>
  <si>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</si>
  <si>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</si>
  <si>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</si>
  <si>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</si>
  <si>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</si>
  <si>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</si>
  <si>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</si>
  <si>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</si>
  <si>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</si>
  <si>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</si>
  <si>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</si>
  <si>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</si>
  <si>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</si>
  <si>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</si>
  <si>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</si>
  <si>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</si>
  <si>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</si>
  <si>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</si>
  <si>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</si>
  <si>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</si>
  <si>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</si>
  <si>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</si>
  <si>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</si>
  <si>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</si>
  <si>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</si>
  <si>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</si>
  <si>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</si>
  <si>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</si>
  <si>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</si>
  <si>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</si>
  <si>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</si>
  <si>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</si>
  <si>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</si>
  <si>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</si>
  <si>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</si>
  <si>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</si>
  <si>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</si>
  <si>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</si>
  <si>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</si>
  <si>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</si>
  <si>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</si>
  <si>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</si>
  <si>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</si>
  <si>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</si>
  <si>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</si>
  <si>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</si>
  <si>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</si>
  <si>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</si>
  <si>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</si>
  <si>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</si>
  <si>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</si>
  <si>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</si>
  <si>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</si>
  <si>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</si>
  <si>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</si>
  <si>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</si>
  <si>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</si>
  <si>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</si>
  <si>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</si>
  <si>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</si>
  <si>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</si>
  <si>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</si>
  <si>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</si>
  <si>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</si>
  <si>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</si>
  <si>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</si>
  <si>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</si>
  <si>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</si>
  <si>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</si>
  <si>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</si>
  <si>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</si>
  <si>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</si>
  <si>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</si>
  <si>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</si>
  <si>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</si>
  <si>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</si>
  <si>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</si>
  <si>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</si>
  <si>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</si>
  <si>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</si>
  <si>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</si>
  <si>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</si>
  <si>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</si>
  <si>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</si>
  <si>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</si>
  <si>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</si>
  <si>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</si>
  <si>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</si>
  <si>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</si>
  <si>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</si>
  <si>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</si>
  <si>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</si>
  <si>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</si>
  <si>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</si>
  <si>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</si>
  <si>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</si>
  <si>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</si>
  <si>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</si>
  <si>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</si>
  <si>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</si>
  <si>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</si>
  <si>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</si>
  <si>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</si>
  <si>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</si>
  <si>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</si>
  <si>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</si>
  <si>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</si>
  <si>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</si>
  <si>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</si>
  <si>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</si>
  <si>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</si>
  <si>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</si>
  <si>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</si>
  <si>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</si>
  <si>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</si>
  <si>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</si>
  <si>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</si>
  <si>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</si>
  <si>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</si>
  <si>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</si>
  <si>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</si>
  <si>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</si>
  <si>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</si>
  <si>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</si>
  <si>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</si>
  <si>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</si>
  <si>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</si>
  <si>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</si>
  <si>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</si>
  <si>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</si>
  <si>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</si>
  <si>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</si>
  <si>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</si>
  <si>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</si>
  <si>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</si>
  <si>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</si>
  <si>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</si>
  <si>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</si>
  <si>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</si>
  <si>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</si>
  <si>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</si>
  <si>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</si>
  <si>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</si>
  <si>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</si>
  <si>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</si>
  <si>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</si>
  <si>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</si>
  <si>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</si>
  <si>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</si>
  <si>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</si>
  <si>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</si>
  <si>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</si>
  <si>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</si>
  <si>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</si>
  <si>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</si>
  <si>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</si>
  <si>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</si>
  <si>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</si>
  <si>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</si>
  <si>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</si>
  <si>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</si>
  <si>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</si>
  <si>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</si>
  <si>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</si>
  <si>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</si>
  <si>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</si>
  <si>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</si>
  <si>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</si>
  <si>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</si>
  <si>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</si>
  <si>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</si>
  <si>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</si>
  <si>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</si>
  <si>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</si>
  <si>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</si>
  <si>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</si>
  <si>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</si>
  <si>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</si>
  <si>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</si>
  <si>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</si>
  <si>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</si>
  <si>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</si>
  <si>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</si>
  <si>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</si>
  <si>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</si>
  <si>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</si>
  <si>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</si>
  <si>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</si>
  <si>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</si>
  <si>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</si>
  <si>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</si>
  <si>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</si>
  <si>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</si>
  <si>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</si>
  <si>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</si>
  <si>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</si>
  <si>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</si>
  <si>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</si>
  <si>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</si>
  <si>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</si>
  <si>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</si>
  <si>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</si>
  <si>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</si>
  <si>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</si>
  <si>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</si>
  <si>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</si>
  <si>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</si>
  <si>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</si>
  <si>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</si>
  <si>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</si>
  <si>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</si>
  <si>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</si>
  <si>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</si>
  <si>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</si>
  <si>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</si>
  <si>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</si>
  <si>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</si>
  <si>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</si>
  <si>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</si>
  <si>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</si>
  <si>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</si>
  <si>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</si>
  <si>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</si>
  <si>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</si>
  <si>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</si>
  <si>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</si>
  <si>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</si>
  <si>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</si>
  <si>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</si>
  <si>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</si>
  <si>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</si>
  <si>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</si>
  <si>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</si>
  <si>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</si>
  <si>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</si>
  <si>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</si>
  <si>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</si>
  <si>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</si>
  <si>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</si>
  <si>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</si>
  <si>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</si>
  <si>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</si>
  <si>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</si>
  <si>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</si>
  <si>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</si>
  <si>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</si>
  <si>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</si>
  <si>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</si>
  <si>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</si>
  <si>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</si>
  <si>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</si>
  <si>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</si>
  <si>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</si>
  <si>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</si>
  <si>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</si>
  <si>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</si>
  <si>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</si>
  <si>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</si>
  <si>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</si>
  <si>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</si>
  <si>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</si>
  <si>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</si>
  <si>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</si>
  <si>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</si>
  <si>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</si>
  <si>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</si>
  <si>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</si>
  <si>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</si>
  <si>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</si>
  <si>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</si>
  <si>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</si>
  <si>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</si>
  <si>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</si>
  <si>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</si>
  <si>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</si>
  <si>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</si>
  <si>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</si>
  <si>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</si>
  <si>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</si>
  <si>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</si>
  <si>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</si>
  <si>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</si>
  <si>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</si>
  <si>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</si>
  <si>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</si>
  <si>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</si>
  <si>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</si>
  <si>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</si>
  <si>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</si>
  <si>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</si>
  <si>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</si>
  <si>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</si>
  <si>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</si>
  <si>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</si>
  <si>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</si>
  <si>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</si>
  <si>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</si>
  <si>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</si>
  <si>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</si>
  <si>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</si>
  <si>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</si>
  <si>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</si>
  <si>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</si>
  <si>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</si>
  <si>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</si>
  <si>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</si>
  <si>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</si>
  <si>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</si>
  <si>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</si>
  <si>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</si>
  <si>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</si>
  <si>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</si>
  <si>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</si>
  <si>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</si>
  <si>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</si>
  <si>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</si>
  <si>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</si>
  <si>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</si>
  <si>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</si>
  <si>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</si>
  <si>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</si>
  <si>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</si>
  <si>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</si>
  <si>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</si>
  <si>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</si>
  <si>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</si>
  <si>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</si>
  <si>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</si>
  <si>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</si>
  <si>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</si>
  <si>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</si>
  <si>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</si>
  <si>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</si>
  <si>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</si>
  <si>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</si>
  <si>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</si>
  <si>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</si>
  <si>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</si>
  <si>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</si>
  <si>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</si>
  <si>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</si>
  <si>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</si>
  <si>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</si>
  <si>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</si>
  <si>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</si>
  <si>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</si>
  <si>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</si>
  <si>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</si>
  <si>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</si>
  <si>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</si>
  <si>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</si>
  <si>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</si>
  <si>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</si>
  <si>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</si>
  <si>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</si>
  <si>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</si>
  <si>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</si>
  <si>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</si>
  <si>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</si>
  <si>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</si>
  <si>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</si>
  <si>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</si>
  <si>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</si>
  <si>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</si>
  <si>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</si>
  <si>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</si>
  <si>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</si>
  <si>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</si>
  <si>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</si>
  <si>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</si>
  <si>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</si>
  <si>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</si>
  <si>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</si>
  <si>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</si>
  <si>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</si>
  <si>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</si>
  <si>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</si>
  <si>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</si>
  <si>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</si>
  <si>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</si>
  <si>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</si>
  <si>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</si>
  <si>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</si>
  <si>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</si>
  <si>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</si>
  <si>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</si>
  <si>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</si>
  <si>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</si>
  <si>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</si>
  <si>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</si>
  <si>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</si>
  <si>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</si>
  <si>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</si>
  <si>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</si>
  <si>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</si>
  <si>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</si>
  <si>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</si>
  <si>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</si>
  <si>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</si>
  <si>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</si>
  <si>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</si>
  <si>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</si>
  <si>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</si>
  <si>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</si>
  <si>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</si>
  <si>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</si>
  <si>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</si>
  <si>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</si>
  <si>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</si>
  <si>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</si>
  <si>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</si>
  <si>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</si>
  <si>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</si>
  <si>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</si>
  <si>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</si>
  <si>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</si>
  <si>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</si>
  <si>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</si>
  <si>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</si>
  <si>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</si>
  <si>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</si>
  <si>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</si>
  <si>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</si>
  <si>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</si>
  <si>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</si>
  <si>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</si>
  <si>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</si>
  <si>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</si>
  <si>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</si>
  <si>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</si>
  <si>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</si>
  <si>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</si>
  <si>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</si>
  <si>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</si>
  <si>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</si>
  <si>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</si>
  <si>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</si>
  <si>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</si>
  <si>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</si>
  <si>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</si>
  <si>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</si>
  <si>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</si>
  <si>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</si>
  <si>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</si>
  <si>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</si>
  <si>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</si>
  <si>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</si>
  <si>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</si>
  <si>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</si>
  <si>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</si>
  <si>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</si>
  <si>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</si>
  <si>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</si>
  <si>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</si>
  <si>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</si>
  <si>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</si>
  <si>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</si>
  <si>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</si>
  <si>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</si>
  <si>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</si>
  <si>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</si>
  <si>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</si>
  <si>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</si>
  <si>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</si>
  <si>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</si>
  <si>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</si>
  <si>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</si>
  <si>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</si>
  <si>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</si>
  <si>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</si>
  <si>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</si>
  <si>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</si>
  <si>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</si>
  <si>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</si>
  <si>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</si>
  <si>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</si>
  <si>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</si>
  <si>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</si>
  <si>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</si>
  <si>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</si>
  <si>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</si>
  <si>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</si>
  <si>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</si>
  <si>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</si>
  <si>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</si>
  <si>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</si>
  <si>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</si>
  <si>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</si>
  <si>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</si>
  <si>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</si>
  <si>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</si>
  <si>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</si>
  <si>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</si>
  <si>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</si>
  <si>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</si>
  <si>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</si>
  <si>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</si>
  <si>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</si>
  <si>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</si>
  <si>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</si>
  <si>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</si>
  <si>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</si>
  <si>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</si>
  <si>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</si>
  <si>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</si>
  <si>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</si>
  <si>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</si>
  <si>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</si>
  <si>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</si>
  <si>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</si>
  <si>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</si>
  <si>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</si>
  <si>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</si>
  <si>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</si>
  <si>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</si>
  <si>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</si>
  <si>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</si>
  <si>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</si>
  <si>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</si>
  <si>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</si>
  <si>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</si>
  <si>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</si>
  <si>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</si>
  <si>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</si>
  <si>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</si>
  <si>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</si>
  <si>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</si>
  <si>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</si>
  <si>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</si>
  <si>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</si>
  <si>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</si>
  <si>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</si>
  <si>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</si>
  <si>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</si>
  <si>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</si>
  <si>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</si>
  <si>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</si>
  <si>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</si>
  <si>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</si>
  <si>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</si>
  <si>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</si>
  <si>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</si>
  <si>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</si>
  <si>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</si>
  <si>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</si>
  <si>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</si>
  <si>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</si>
  <si>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</si>
  <si>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</si>
  <si>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</si>
  <si>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</si>
  <si>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</si>
  <si>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</si>
  <si>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</si>
  <si>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</si>
  <si>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</si>
  <si>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</si>
  <si>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</si>
  <si>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</si>
  <si>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</si>
  <si>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</si>
  <si>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</si>
  <si>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</si>
  <si>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</si>
  <si>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</si>
  <si>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</si>
  <si>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</si>
  <si>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</si>
  <si>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</si>
  <si>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</si>
  <si>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</si>
  <si>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</si>
  <si>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</si>
  <si>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</si>
  <si>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</si>
  <si>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</si>
  <si>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</si>
  <si>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</si>
  <si>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</si>
  <si>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</si>
  <si>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</si>
  <si>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</si>
  <si>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</si>
  <si>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</si>
  <si>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</si>
  <si>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</si>
  <si>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</si>
  <si>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</si>
  <si>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</si>
  <si>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</si>
  <si>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</si>
  <si>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</si>
  <si>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</si>
  <si>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</si>
  <si>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</si>
  <si>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</si>
  <si>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</si>
  <si>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</si>
  <si>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</si>
  <si>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</si>
  <si>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</si>
  <si>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</si>
  <si>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</si>
  <si>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</si>
  <si>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</si>
  <si>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</si>
  <si>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</si>
  <si>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</si>
  <si>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</si>
  <si>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</si>
  <si>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</si>
  <si>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</si>
  <si>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</si>
  <si>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</si>
  <si>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</si>
  <si>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</si>
  <si>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</si>
  <si>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</si>
  <si>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</si>
  <si>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</si>
  <si>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</si>
  <si>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</si>
  <si>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</si>
  <si>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</si>
  <si>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</si>
  <si>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</si>
  <si>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</si>
  <si>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</si>
  <si>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</si>
  <si>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</si>
  <si>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</si>
  <si>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</si>
  <si>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</si>
  <si>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</si>
  <si>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</si>
  <si>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</si>
  <si>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</si>
  <si>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</si>
  <si>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</si>
  <si>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</si>
  <si>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</si>
  <si>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</si>
  <si>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</si>
  <si>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</si>
  <si>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</si>
  <si>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</si>
  <si>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</si>
  <si>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</si>
  <si>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</si>
  <si>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</si>
  <si>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</si>
  <si>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</si>
  <si>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</si>
  <si>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</si>
  <si>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</si>
  <si>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</si>
  <si>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</si>
  <si>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</si>
  <si>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</si>
  <si>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</si>
  <si>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</si>
  <si>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</si>
  <si>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</si>
  <si>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</si>
  <si>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</si>
  <si>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</si>
  <si>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</si>
  <si>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</si>
  <si>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</si>
  <si>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</si>
  <si>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</si>
  <si>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</si>
  <si>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</si>
  <si>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</si>
  <si>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</si>
  <si>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</si>
  <si>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</si>
  <si>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</si>
  <si>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</si>
  <si>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</si>
  <si>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</si>
  <si>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</si>
  <si>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</si>
  <si>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</si>
  <si>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</si>
  <si>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</si>
  <si>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</si>
  <si>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</si>
  <si>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</si>
  <si>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</si>
  <si>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</si>
  <si>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</si>
  <si>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</si>
  <si>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</si>
  <si>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</si>
  <si>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</si>
  <si>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</si>
  <si>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</si>
  <si>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</si>
  <si>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</si>
  <si>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</si>
  <si>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</si>
  <si>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</si>
  <si>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</si>
  <si>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</si>
  <si>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</si>
  <si>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</si>
  <si>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</si>
  <si>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</si>
  <si>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</si>
  <si>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</si>
  <si>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</si>
  <si>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</si>
  <si>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</si>
  <si>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</si>
  <si>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</si>
  <si>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</si>
  <si>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</si>
  <si>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</si>
  <si>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</si>
  <si>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</si>
  <si>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</si>
  <si>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</si>
  <si>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</si>
  <si>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</si>
  <si>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</si>
  <si>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</si>
  <si>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</si>
  <si>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</si>
  <si>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</si>
  <si>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</si>
  <si>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</si>
  <si>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</si>
  <si>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</si>
  <si>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</si>
  <si>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</si>
  <si>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</si>
  <si>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</si>
  <si>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</si>
  <si>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</si>
  <si>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</si>
  <si>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</si>
  <si>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</si>
  <si>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</si>
  <si>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</si>
  <si>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</si>
  <si>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</si>
  <si>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</si>
  <si>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</si>
  <si>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</si>
  <si>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</si>
  <si>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</si>
  <si>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</si>
  <si>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</si>
  <si>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</si>
  <si>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</si>
  <si>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</si>
  <si>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</si>
  <si>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</si>
  <si>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</si>
  <si>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</si>
  <si>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</si>
  <si>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</si>
  <si>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</si>
  <si>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</si>
  <si>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</si>
  <si>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</si>
  <si>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</si>
  <si>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</si>
  <si>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</si>
  <si>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</si>
  <si>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</si>
  <si>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</si>
  <si>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</si>
  <si>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</si>
  <si>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</si>
  <si>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</si>
  <si>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</si>
  <si>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</si>
  <si>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</si>
  <si>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</si>
  <si>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</si>
  <si>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</si>
  <si>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</si>
  <si>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</si>
  <si>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</si>
  <si>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</si>
  <si>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</si>
  <si>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</si>
  <si>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</si>
  <si>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</si>
  <si>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</si>
  <si>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</si>
  <si>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</si>
  <si>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</si>
  <si>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</si>
  <si>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</si>
  <si>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</si>
  <si>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</si>
  <si>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</si>
  <si>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</si>
  <si>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</si>
  <si>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</si>
  <si>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</si>
  <si>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</si>
  <si>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</si>
  <si>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</si>
  <si>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</si>
  <si>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</si>
  <si>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</si>
  <si>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</si>
  <si>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</si>
  <si>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</si>
  <si>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</si>
  <si>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</si>
  <si>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</si>
  <si>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</si>
  <si>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</si>
  <si>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</si>
  <si>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</si>
  <si>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</si>
  <si>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</si>
  <si>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</si>
  <si>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</si>
  <si>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</si>
  <si>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</si>
  <si>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</si>
  <si>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</si>
  <si>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</si>
  <si>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</si>
  <si>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</si>
  <si>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</si>
  <si>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</si>
  <si>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</si>
  <si>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</si>
  <si>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</si>
  <si>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</si>
  <si>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</si>
  <si>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</si>
  <si>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</si>
  <si>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</si>
  <si>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</si>
  <si>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</si>
  <si>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</si>
  <si>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</si>
  <si>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</si>
  <si>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</si>
  <si>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</si>
  <si>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</si>
  <si>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</si>
  <si>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</si>
  <si>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</si>
  <si>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</si>
  <si>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</si>
  <si>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</si>
  <si>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</si>
  <si>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</si>
  <si>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</si>
  <si>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</si>
  <si>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</si>
  <si>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</si>
  <si>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</si>
  <si>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</si>
  <si>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</si>
  <si>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</si>
  <si>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</si>
  <si>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</si>
  <si>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</si>
  <si>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</si>
  <si>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</si>
  <si>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</si>
  <si>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</si>
  <si>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</si>
  <si>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</si>
  <si>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</si>
  <si>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</si>
  <si>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</si>
  <si>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</si>
  <si>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</si>
  <si>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</si>
  <si>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</si>
  <si>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</si>
  <si>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</si>
  <si>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</si>
  <si>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</si>
  <si>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</si>
  <si>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</si>
  <si>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</si>
  <si>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</si>
  <si>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</si>
  <si>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</si>
  <si>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</si>
  <si>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</si>
  <si>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</si>
  <si>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</si>
  <si>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</si>
  <si>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</si>
  <si>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</si>
  <si>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</si>
  <si>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</si>
  <si>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</si>
  <si>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</si>
  <si>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</si>
  <si>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</si>
  <si>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</si>
  <si>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</si>
  <si>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</si>
  <si>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</si>
  <si>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</si>
  <si>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</si>
  <si>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</si>
  <si>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</si>
  <si>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</si>
  <si>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</si>
  <si>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</si>
  <si>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</si>
  <si>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</si>
  <si>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</si>
  <si>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</si>
  <si>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</si>
  <si>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</si>
  <si>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</si>
  <si>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</si>
  <si>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</si>
  <si>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</si>
  <si>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</si>
  <si>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</si>
  <si>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</si>
  <si>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</si>
  <si>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</si>
  <si>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</si>
  <si>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</si>
  <si>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</si>
  <si>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</si>
  <si>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</si>
  <si>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</si>
  <si>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</si>
  <si>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</si>
  <si>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</si>
  <si>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</si>
  <si>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</si>
  <si>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</si>
  <si>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</si>
  <si>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</si>
  <si>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</si>
  <si>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</si>
  <si>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</si>
  <si>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</si>
  <si>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</si>
  <si>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</si>
  <si>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</si>
  <si>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</si>
  <si>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</si>
  <si>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</si>
  <si>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</si>
  <si>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</si>
  <si>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</si>
  <si>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</si>
  <si>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</si>
  <si>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</si>
  <si>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</si>
  <si>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</si>
  <si>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</si>
  <si>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</si>
  <si>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</si>
  <si>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</si>
  <si>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</si>
  <si>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</si>
  <si>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</si>
  <si>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</si>
  <si>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</si>
  <si>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</si>
  <si>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</si>
  <si>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</si>
  <si>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</si>
  <si>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</si>
  <si>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</si>
  <si>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</si>
  <si>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</si>
  <si>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</si>
  <si>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</si>
  <si>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</si>
  <si>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</si>
  <si>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</si>
  <si>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</si>
  <si>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</si>
  <si>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</si>
  <si>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</si>
  <si>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</si>
  <si>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</si>
  <si>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</si>
  <si>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</si>
  <si>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</si>
  <si>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</si>
  <si>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</si>
  <si>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</si>
  <si>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</si>
  <si>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</si>
  <si>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</si>
  <si>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</si>
  <si>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</si>
  <si>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</si>
  <si>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</si>
  <si>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</si>
  <si>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</si>
  <si>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</si>
  <si>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</si>
  <si>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</si>
  <si>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</si>
  <si>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</si>
  <si>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</si>
  <si>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</si>
  <si>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</si>
  <si>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</si>
  <si>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</si>
  <si>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</si>
  <si>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</si>
  <si>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</si>
  <si>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</si>
  <si>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</si>
  <si>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</si>
  <si>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</si>
  <si>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</si>
  <si>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</si>
  <si>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</si>
  <si>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</si>
  <si>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</si>
  <si>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</si>
  <si>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</si>
  <si>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</si>
  <si>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</si>
  <si>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</si>
  <si>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</si>
  <si>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</si>
  <si>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</si>
  <si>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</si>
  <si>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</si>
  <si>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</si>
  <si>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</si>
  <si>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</si>
  <si>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</si>
  <si>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</si>
  <si>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</si>
  <si>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</si>
  <si>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</si>
  <si>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</si>
  <si>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</si>
  <si>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</si>
  <si>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</si>
  <si>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</si>
  <si>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</si>
  <si>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</si>
  <si>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</si>
  <si>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</si>
  <si>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</si>
  <si>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</si>
  <si>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</si>
  <si>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</si>
  <si>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</si>
  <si>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</si>
  <si>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</si>
  <si>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</si>
  <si>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</si>
  <si>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</si>
  <si>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</si>
  <si>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</si>
  <si>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</si>
  <si>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</si>
  <si>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</si>
  <si>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</si>
  <si>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</si>
  <si>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</si>
  <si>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</si>
  <si>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</si>
  <si>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</si>
  <si>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</si>
  <si>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</si>
  <si>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</si>
  <si>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</si>
  <si>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</si>
  <si>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</si>
  <si>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</si>
  <si>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</si>
  <si>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</si>
  <si>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</si>
  <si>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</si>
  <si>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</si>
  <si>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</si>
  <si>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</si>
  <si>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</si>
  <si>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</si>
  <si>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</si>
  <si>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</si>
  <si>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</si>
  <si>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</si>
  <si>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</si>
  <si>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</si>
  <si>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</si>
  <si>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</si>
  <si>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</si>
  <si>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</si>
  <si>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</si>
  <si>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</si>
  <si>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</si>
  <si>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</si>
  <si>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</si>
  <si>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</si>
  <si>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</si>
  <si>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</si>
  <si>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</si>
  <si>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</si>
  <si>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</si>
  <si>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</si>
  <si>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</si>
  <si>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</si>
  <si>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</si>
  <si>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</si>
  <si>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</si>
  <si>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</si>
  <si>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</si>
  <si>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</si>
  <si>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</si>
  <si>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</si>
  <si>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</si>
  <si>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</si>
  <si>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</si>
  <si>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</si>
  <si>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</si>
  <si>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</si>
  <si>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</si>
  <si>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</si>
  <si>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</si>
  <si>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</si>
  <si>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</si>
  <si>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</si>
  <si>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</si>
  <si>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</si>
  <si>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</si>
  <si>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</si>
  <si>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</si>
  <si>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</si>
  <si>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</si>
  <si>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</si>
  <si>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</si>
  <si>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</si>
  <si>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</si>
  <si>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</si>
  <si>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</si>
  <si>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</si>
  <si>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</si>
  <si>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</si>
  <si>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</si>
  <si>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</si>
  <si>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</si>
  <si>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</si>
  <si>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</si>
  <si>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</si>
  <si>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</si>
  <si>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</si>
  <si>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</si>
  <si>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</si>
  <si>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</si>
  <si>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</si>
  <si>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</si>
  <si>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</si>
  <si>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</si>
  <si>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</si>
  <si>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</si>
  <si>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</si>
  <si>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</si>
  <si>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</si>
  <si>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</si>
  <si>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</si>
  <si>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</si>
  <si>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</si>
  <si>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</si>
  <si>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</si>
  <si>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</si>
  <si>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</si>
  <si>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</si>
  <si>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</si>
  <si>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</si>
  <si>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</si>
  <si>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</si>
  <si>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</si>
  <si>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</si>
  <si>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</si>
  <si>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</si>
  <si>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</si>
  <si>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</si>
  <si>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</si>
  <si>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</si>
  <si>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</si>
  <si>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</si>
  <si>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</si>
  <si>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</si>
  <si>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</si>
  <si>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</si>
  <si>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</si>
  <si>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</si>
  <si>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</si>
  <si>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</si>
  <si>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</si>
  <si>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</si>
  <si>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</si>
  <si>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</si>
  <si>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</si>
  <si>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</si>
  <si>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</si>
  <si>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</si>
  <si>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</si>
  <si>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</si>
  <si>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</si>
  <si>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</si>
  <si>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</si>
  <si>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</si>
  <si>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</si>
  <si>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</si>
  <si>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</si>
  <si>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</si>
  <si>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</si>
  <si>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</si>
  <si>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</si>
  <si>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</si>
  <si>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</si>
  <si>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</si>
  <si>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</si>
  <si>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</si>
  <si>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</si>
  <si>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</si>
  <si>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</si>
  <si>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</si>
  <si>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</si>
  <si>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</si>
  <si>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</si>
  <si>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</si>
  <si>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</si>
  <si>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</si>
  <si>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</si>
  <si>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</si>
  <si>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</si>
  <si>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</si>
  <si>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</si>
  <si>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</si>
  <si>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</si>
  <si>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</si>
  <si>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</si>
  <si>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</si>
  <si>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</si>
  <si>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</si>
  <si>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</si>
  <si>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</si>
  <si>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</si>
  <si>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</si>
  <si>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</si>
  <si>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</si>
  <si>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</si>
  <si>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</si>
  <si>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</si>
  <si>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</si>
  <si>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</si>
  <si>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</si>
  <si>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</si>
  <si>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</si>
  <si>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</si>
  <si>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</si>
  <si>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</si>
  <si>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</si>
  <si>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</si>
  <si>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</si>
  <si>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</si>
  <si>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</si>
  <si>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</si>
  <si>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</si>
  <si>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</si>
  <si>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</si>
  <si>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</si>
  <si>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</si>
  <si>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</si>
  <si>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</si>
  <si>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</si>
  <si>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</si>
  <si>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</si>
  <si>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</si>
  <si>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</si>
  <si>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</si>
  <si>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</si>
  <si>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</si>
  <si>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</si>
  <si>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</si>
  <si>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</si>
  <si>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</si>
  <si>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</si>
  <si>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</si>
  <si>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</si>
  <si>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</si>
  <si>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</si>
  <si>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</si>
  <si>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</si>
  <si>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</si>
  <si>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</si>
  <si>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</si>
  <si>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</si>
  <si>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</si>
  <si>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</si>
  <si>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</si>
  <si>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</si>
  <si>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</si>
  <si>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</si>
  <si>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</si>
  <si>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</si>
  <si>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</si>
  <si>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</si>
  <si>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</si>
  <si>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</si>
  <si>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</si>
  <si>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</si>
  <si>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</si>
  <si>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</si>
  <si>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</si>
  <si>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</si>
  <si>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</si>
  <si>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</si>
  <si>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</si>
  <si>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</si>
  <si>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</si>
  <si>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</si>
  <si>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</si>
  <si>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</si>
  <si>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</si>
  <si>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</si>
  <si>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</si>
  <si>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</si>
  <si>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</si>
  <si>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</si>
  <si>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</si>
  <si>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</si>
  <si>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</si>
  <si>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</si>
  <si>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</si>
  <si>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</si>
  <si>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</si>
  <si>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</si>
  <si>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</si>
  <si>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</si>
  <si>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</si>
  <si>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</si>
  <si>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</si>
  <si>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</si>
  <si>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</si>
  <si>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</si>
  <si>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</si>
  <si>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</si>
  <si>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</si>
  <si>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</si>
  <si>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</si>
  <si>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</si>
  <si>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</si>
  <si>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</si>
  <si>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</si>
  <si>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</si>
  <si>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</si>
  <si>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</si>
  <si>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</si>
  <si>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</si>
  <si>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</si>
  <si>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</si>
  <si>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</si>
  <si>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</si>
  <si>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</si>
  <si>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</si>
  <si>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</si>
  <si>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</si>
  <si>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</si>
  <si>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</si>
  <si>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</si>
  <si>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</si>
  <si>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</si>
  <si>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</si>
  <si>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</si>
  <si>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</si>
  <si>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</si>
  <si>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</si>
  <si>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</si>
  <si>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</si>
  <si>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</si>
  <si>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</si>
  <si>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</si>
  <si>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</si>
  <si>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</si>
  <si>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</si>
  <si>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</si>
  <si>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</si>
  <si>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</si>
  <si>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</si>
  <si>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</si>
  <si>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</si>
  <si>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</si>
  <si>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</si>
  <si>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</si>
  <si>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</si>
  <si>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</si>
  <si>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</si>
  <si>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</si>
  <si>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</si>
  <si>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</si>
  <si>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</si>
  <si>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</si>
  <si>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</si>
  <si>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</si>
  <si>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</si>
  <si>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</si>
  <si>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</si>
  <si>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</si>
  <si>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</si>
  <si>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</si>
  <si>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</si>
  <si>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</si>
  <si>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</si>
  <si>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</si>
  <si>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</si>
  <si>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</si>
  <si>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</si>
  <si>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</si>
  <si>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</si>
  <si>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</si>
  <si>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</si>
  <si>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</si>
  <si>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</si>
  <si>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</si>
  <si>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</si>
  <si>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</si>
  <si>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</si>
  <si>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</si>
  <si>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</si>
  <si>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</si>
  <si>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</si>
  <si>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</si>
  <si>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</si>
  <si>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</si>
  <si>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</si>
  <si>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</si>
  <si>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</si>
  <si>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</si>
  <si>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</si>
  <si>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</si>
  <si>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</si>
  <si>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</si>
  <si>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</si>
  <si>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</si>
  <si>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</si>
  <si>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</si>
  <si>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</si>
  <si>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</si>
  <si>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</si>
  <si>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</si>
  <si>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</si>
  <si>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</si>
  <si>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</si>
  <si>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</si>
  <si>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</si>
  <si>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</si>
  <si>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</si>
  <si>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</si>
  <si>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</si>
  <si>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</si>
  <si>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</si>
  <si>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</si>
  <si>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</si>
  <si>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</si>
  <si>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</si>
  <si>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</si>
  <si>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</si>
  <si>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</si>
  <si>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</si>
  <si>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</si>
  <si>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</si>
  <si>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</si>
  <si>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</si>
  <si>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</si>
  <si>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</si>
  <si>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</si>
  <si>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</si>
  <si>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</si>
  <si>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</si>
  <si>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</si>
  <si>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</si>
  <si>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</si>
  <si>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</si>
  <si>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</si>
  <si>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</si>
  <si>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</si>
  <si>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</si>
  <si>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</si>
  <si>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</si>
  <si>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</si>
  <si>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</si>
  <si>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</si>
  <si>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</si>
  <si>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</si>
  <si>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</si>
  <si>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</si>
  <si>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</si>
  <si>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</si>
  <si>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</si>
  <si>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</si>
  <si>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</si>
  <si>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</si>
  <si>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</si>
  <si>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</si>
  <si>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</si>
  <si>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</si>
  <si>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</si>
  <si>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</si>
  <si>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</si>
  <si>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</si>
  <si>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</si>
  <si>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</si>
  <si>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</si>
  <si>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</si>
  <si>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</si>
  <si>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</si>
  <si>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</si>
  <si>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</si>
  <si>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</si>
  <si>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</si>
  <si>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</si>
  <si>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</si>
  <si>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</si>
  <si>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</si>
  <si>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</si>
  <si>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</si>
  <si>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</si>
  <si>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</si>
  <si>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</si>
  <si>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</si>
  <si>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</si>
  <si>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</si>
  <si>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</si>
  <si>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</si>
  <si>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</si>
  <si>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</si>
  <si>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</si>
  <si>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</si>
  <si>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</si>
  <si>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</si>
  <si>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</si>
  <si>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</si>
  <si>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</si>
  <si>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</si>
  <si>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</si>
  <si>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</si>
  <si>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</si>
  <si>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</si>
  <si>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</si>
  <si>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</si>
  <si>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</si>
  <si>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</si>
  <si>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</si>
  <si>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</si>
  <si>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</si>
  <si>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</si>
  <si>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</si>
  <si>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</si>
  <si>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</si>
  <si>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</si>
  <si>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</si>
  <si>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</si>
  <si>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</si>
  <si>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</si>
  <si>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</si>
  <si>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</si>
  <si>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</si>
  <si>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</si>
  <si>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</si>
  <si>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</si>
  <si>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</si>
  <si>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</si>
  <si>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</si>
  <si>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</si>
  <si>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</si>
  <si>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</si>
  <si>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</si>
  <si>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</si>
  <si>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</si>
  <si>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</si>
  <si>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</si>
  <si>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</si>
  <si>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</si>
  <si>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</si>
  <si>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</si>
  <si>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</si>
  <si>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</si>
  <si>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</si>
  <si>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</si>
  <si>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</si>
  <si>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</si>
  <si>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</si>
  <si>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</si>
  <si>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</si>
  <si>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</si>
  <si>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</si>
  <si>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</si>
  <si>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</si>
  <si>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</si>
  <si>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</si>
  <si>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</si>
  <si>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</si>
  <si>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</si>
  <si>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</si>
  <si>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</si>
  <si>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</si>
  <si>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</si>
  <si>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</si>
  <si>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</si>
  <si>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</si>
  <si>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</si>
  <si>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</si>
  <si>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</si>
  <si>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</si>
  <si>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</si>
  <si>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</si>
  <si>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</si>
  <si>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</si>
  <si>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</si>
  <si>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</si>
  <si>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</si>
  <si>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</si>
  <si>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</si>
  <si>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</si>
  <si>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</si>
  <si>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</si>
  <si>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</si>
  <si>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</si>
  <si>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</si>
  <si>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</si>
  <si>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</si>
  <si>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</si>
  <si>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</si>
  <si>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</si>
  <si>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</si>
  <si>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</si>
  <si>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</si>
  <si>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</si>
  <si>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</si>
  <si>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</si>
  <si>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</si>
  <si>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</si>
  <si>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</si>
  <si>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</si>
  <si>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</si>
  <si>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</si>
  <si>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</si>
  <si>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</si>
  <si>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</si>
  <si>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</si>
  <si>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</si>
  <si>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</si>
  <si>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</si>
  <si>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</si>
  <si>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</si>
  <si>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</si>
  <si>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</si>
  <si>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</si>
  <si>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</si>
  <si>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</si>
  <si>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</si>
  <si>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</si>
  <si>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</si>
  <si>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</si>
  <si>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</si>
  <si>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</si>
  <si>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</si>
  <si>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</si>
  <si>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</si>
  <si>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</si>
  <si>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</si>
  <si>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</si>
  <si>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</si>
  <si>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</si>
  <si>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</si>
  <si>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</si>
  <si>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</si>
  <si>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</si>
  <si>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</si>
  <si>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</si>
  <si>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</si>
  <si>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</si>
  <si>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</si>
  <si>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</si>
  <si>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</si>
  <si>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</si>
  <si>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</si>
  <si>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</si>
  <si>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</si>
  <si>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</si>
  <si>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</si>
  <si>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</si>
  <si>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</si>
  <si>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</si>
  <si>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</si>
  <si>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</si>
  <si>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</si>
  <si>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</si>
  <si>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</si>
  <si>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</si>
  <si>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</si>
  <si>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</si>
  <si>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</si>
  <si>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</si>
  <si>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</si>
  <si>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</si>
  <si>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</si>
  <si>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</si>
  <si>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</si>
  <si>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</si>
  <si>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</si>
  <si>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</si>
  <si>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</si>
  <si>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</si>
  <si>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</si>
  <si>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</si>
  <si>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</si>
  <si>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</si>
  <si>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</si>
  <si>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</si>
  <si>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</si>
  <si>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</si>
  <si>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</si>
  <si>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</si>
  <si>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</si>
  <si>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</si>
  <si>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</si>
  <si>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</si>
  <si>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</si>
  <si>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</si>
  <si>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</si>
  <si>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</si>
  <si>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</si>
  <si>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</si>
  <si>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</si>
  <si>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</si>
  <si>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</si>
  <si>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</si>
  <si>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</si>
  <si>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</si>
  <si>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</si>
  <si>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</si>
  <si>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</si>
  <si>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</si>
  <si>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</si>
  <si>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</si>
  <si>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</si>
  <si>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</si>
  <si>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</si>
  <si>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</si>
  <si>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</si>
  <si>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</si>
  <si>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</si>
  <si>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</si>
  <si>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</si>
  <si>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</si>
  <si>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</si>
  <si>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</si>
  <si>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</si>
  <si>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</si>
  <si>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</si>
  <si>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</si>
  <si>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</si>
  <si>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</si>
  <si>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</si>
  <si>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</si>
  <si>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</si>
  <si>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</si>
  <si>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</si>
  <si>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</si>
  <si>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</si>
  <si>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</si>
  <si>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</si>
  <si>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</si>
  <si>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</si>
  <si>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</si>
  <si>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</si>
  <si>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</si>
  <si>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</si>
  <si>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</si>
  <si>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</si>
  <si>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</si>
  <si>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</si>
  <si>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</si>
  <si>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</si>
  <si>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</si>
  <si>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</si>
  <si>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</si>
  <si>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</si>
  <si>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</si>
  <si>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</si>
  <si>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</si>
  <si>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</si>
  <si>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</si>
  <si>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</si>
  <si>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</si>
  <si>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</si>
  <si>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</si>
  <si>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</si>
  <si>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</si>
  <si>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</si>
  <si>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</si>
  <si>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</si>
  <si>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</si>
  <si>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</si>
  <si>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</si>
  <si>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</si>
  <si>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</si>
  <si>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</si>
  <si>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</si>
  <si>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</si>
  <si>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</si>
  <si>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</si>
  <si>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</si>
  <si>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</si>
  <si>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</si>
  <si>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</si>
  <si>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</si>
  <si>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</si>
  <si>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</si>
  <si>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</si>
  <si>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</si>
  <si>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</si>
  <si>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</si>
  <si>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</si>
  <si>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</si>
  <si>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</si>
  <si>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</si>
  <si>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</si>
  <si>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</si>
  <si>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</si>
  <si>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</si>
  <si>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</si>
  <si>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</si>
  <si>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</si>
  <si>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</si>
  <si>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</si>
  <si>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</si>
  <si>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</si>
  <si>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</si>
  <si>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</si>
  <si>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</si>
  <si>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</si>
  <si>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</si>
  <si>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</si>
  <si>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</si>
  <si>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</si>
  <si>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</si>
  <si>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</si>
  <si>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</si>
  <si>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</si>
  <si>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</si>
  <si>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</si>
  <si>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</si>
  <si>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</si>
  <si>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</si>
  <si>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</si>
  <si>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</si>
  <si>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</si>
  <si>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</si>
  <si>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</si>
  <si>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</si>
  <si>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</si>
  <si>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</si>
  <si>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</si>
  <si>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</si>
  <si>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</si>
  <si>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</si>
  <si>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</si>
  <si>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</si>
  <si>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</si>
  <si>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</si>
  <si>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</si>
  <si>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</si>
  <si>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</si>
  <si>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</si>
  <si>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</si>
  <si>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</si>
  <si>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</si>
  <si>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</si>
  <si>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</si>
  <si>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</si>
  <si>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</si>
  <si>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</si>
  <si>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</si>
  <si>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</si>
  <si>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</si>
  <si>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</si>
  <si>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</si>
  <si>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</si>
  <si>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</si>
  <si>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</si>
  <si>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</si>
  <si>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</si>
  <si>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</si>
  <si>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</si>
  <si>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</si>
  <si>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</si>
  <si>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</si>
  <si>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</si>
  <si>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</si>
  <si>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</si>
  <si>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</si>
  <si>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</si>
  <si>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</si>
  <si>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</si>
  <si>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</si>
  <si>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</si>
  <si>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</si>
  <si>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</si>
  <si>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</si>
  <si>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</si>
  <si>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</si>
  <si>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</si>
  <si>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</si>
  <si>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</si>
  <si>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</si>
  <si>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</si>
  <si>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</si>
  <si>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</si>
  <si>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</si>
  <si>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</si>
  <si>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</si>
  <si>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</si>
  <si>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</si>
  <si>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</si>
  <si>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</si>
  <si>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</si>
  <si>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</si>
  <si>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</si>
  <si>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</si>
  <si>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</si>
  <si>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</si>
  <si>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</si>
  <si>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</si>
  <si>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</si>
  <si>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</si>
  <si>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</si>
  <si>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</si>
  <si>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</si>
  <si>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</si>
  <si>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</si>
  <si>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</si>
  <si>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</si>
  <si>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</si>
  <si>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</si>
  <si>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</si>
  <si>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</si>
  <si>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</si>
  <si>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</si>
  <si>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</si>
  <si>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</si>
  <si>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</si>
  <si>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</si>
  <si>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</si>
  <si>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</si>
  <si>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</si>
  <si>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</si>
  <si>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</si>
  <si>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</si>
  <si>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</si>
  <si>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</si>
  <si>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</si>
  <si>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</si>
  <si>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</si>
  <si>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</si>
  <si>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</si>
  <si>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</si>
  <si>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</si>
  <si>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</si>
  <si>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</si>
  <si>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</si>
  <si>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</si>
  <si>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</si>
  <si>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</si>
  <si>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</si>
  <si>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</si>
  <si>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</si>
  <si>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</si>
  <si>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</si>
  <si>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</si>
  <si>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</si>
  <si>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</si>
  <si>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</si>
  <si>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</si>
  <si>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</si>
  <si>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</si>
  <si>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</si>
  <si>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</si>
  <si>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</si>
  <si>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</si>
  <si>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</si>
  <si>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</si>
  <si>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</si>
  <si>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</si>
  <si>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</si>
  <si>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</si>
  <si>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</si>
  <si>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</si>
  <si>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</si>
  <si>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</si>
  <si>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</si>
  <si>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</si>
  <si>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</si>
  <si>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</si>
  <si>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</si>
  <si>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</si>
  <si>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</si>
  <si>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</si>
  <si>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</si>
  <si>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</si>
  <si>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</si>
  <si>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</si>
  <si>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</si>
  <si>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</si>
  <si>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</si>
  <si>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</si>
  <si>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</si>
  <si>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</si>
  <si>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</si>
  <si>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</si>
  <si>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</si>
  <si>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</si>
  <si>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</si>
  <si>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</si>
  <si>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</si>
  <si>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</si>
  <si>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</si>
  <si>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</si>
  <si>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</si>
  <si>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</si>
  <si>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</si>
  <si>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</si>
  <si>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</si>
  <si>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</si>
  <si>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</si>
  <si>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</si>
  <si>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</si>
  <si>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</si>
  <si>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</si>
  <si>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</si>
  <si>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</si>
  <si>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</si>
  <si>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</si>
  <si>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</si>
  <si>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</si>
  <si>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</si>
  <si>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</si>
  <si>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</si>
  <si>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</si>
  <si>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</si>
  <si>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</si>
  <si>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</si>
  <si>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</si>
  <si>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</si>
  <si>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</si>
  <si>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</si>
  <si>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</si>
  <si>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</si>
  <si>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</si>
  <si>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</si>
  <si>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</si>
  <si>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</si>
  <si>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</si>
  <si>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</si>
  <si>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</si>
  <si>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</si>
  <si>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</si>
  <si>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Aurélie MOREAU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</si>
  <si>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</si>
  <si>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</si>
  <si>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</si>
  <si>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</si>
  <si>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</si>
  <si>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</si>
  <si>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</si>
  <si>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</si>
  <si>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</si>
  <si>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</si>
  <si>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</si>
  <si>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</si>
  <si>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ST-PIERRE TOIRAC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</si>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</sst>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617297</v>
      </c>
      <c r="G10" s="25"/>
      <c r="H10" s="25"/>
    </row>
    <row r="11" customFormat="false" ht="15" hidden="false" customHeight="false" outlineLevel="0" collapsed="false">
      <c r="A11" s="26" t="s">
        <v>5185</v>
      </c>
      <c r="B11" s="30" t="n">
        <v>44034</v>
      </c>
      <c r="D11" s="26" t="s">
        <v>5186</v>
      </c>
      <c r="E11" s="29" t="n">
        <v>6380592</v>
      </c>
      <c r="G11" s="25"/>
      <c r="H11" s="25"/>
    </row>
    <row r="12" customFormat="false" ht="15" hidden="false" customHeight="false" outlineLevel="0" collapsed="false">
      <c r="A12" s="26" t="s">
        <v>5187</v>
      </c>
      <c r="B12" s="29" t="s">
        <v>5188</v>
      </c>
      <c r="D12" s="26" t="s">
        <v>5189</v>
      </c>
      <c r="E12" s="29" t="n">
        <v>617204</v>
      </c>
      <c r="G12" s="25"/>
      <c r="H12" s="25"/>
    </row>
    <row r="13" customFormat="false" ht="17.25" hidden="false" customHeight="true" outlineLevel="0" collapsed="false">
      <c r="A13" s="12"/>
      <c r="B13" s="31"/>
      <c r="D13" s="26" t="s">
        <v>5190</v>
      </c>
      <c r="E13" s="29" t="n">
        <v>6380564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617297</v>
      </c>
    </row>
    <row r="18" customFormat="false" ht="15" hidden="false" customHeight="false" outlineLevel="0" collapsed="false">
      <c r="A18" s="36"/>
      <c r="B18" s="37" t="s">
        <v>5198</v>
      </c>
      <c r="C18" s="38" t="n">
        <f aca="false">E11</f>
        <v>6380592</v>
      </c>
    </row>
    <row r="19" customFormat="false" ht="15" hidden="false" customHeight="false" outlineLevel="0" collapsed="false">
      <c r="A19" s="33" t="s">
        <v>5199</v>
      </c>
      <c r="B19" s="39" t="n">
        <v>154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92</v>
      </c>
      <c r="D35" s="52" t="s">
        <v>5217</v>
      </c>
      <c r="E35" s="53" t="n">
        <v>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80</v>
      </c>
      <c r="C37" s="50"/>
      <c r="D37" s="55" t="s">
        <v>5221</v>
      </c>
      <c r="E37" s="34" t="n">
        <v>1</v>
      </c>
    </row>
    <row r="38" s="56" customFormat="true" ht="15" hidden="false" customHeight="true" outlineLevel="0" collapsed="false">
      <c r="A38" s="54" t="s">
        <v>5222</v>
      </c>
      <c r="B38" s="34" t="n">
        <v>0.01</v>
      </c>
      <c r="C38" s="50"/>
      <c r="D38" s="55" t="s">
        <v>5222</v>
      </c>
      <c r="E38" s="34" t="n">
        <v>0.2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0</v>
      </c>
      <c r="C59" s="50"/>
      <c r="D59" s="26" t="s">
        <v>5243</v>
      </c>
      <c r="E59" s="62" t="n">
        <v>2</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0</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3</v>
      </c>
    </row>
    <row r="75" s="17" customFormat="true" ht="15" hidden="false" customHeight="false" outlineLevel="0" collapsed="false">
      <c r="A75" s="33" t="s">
        <v>5255</v>
      </c>
      <c r="B75" s="62" t="n">
        <v>2</v>
      </c>
      <c r="C75" s="50"/>
      <c r="D75" s="26" t="s">
        <v>5255</v>
      </c>
      <c r="E75" s="62" t="n">
        <v>5</v>
      </c>
    </row>
    <row r="76" s="17" customFormat="true" ht="15" hidden="false" customHeight="false" outlineLevel="0" collapsed="false">
      <c r="A76" s="33" t="s">
        <v>5256</v>
      </c>
      <c r="B76" s="62" t="n">
        <v>3</v>
      </c>
      <c r="C76" s="50"/>
      <c r="D76" s="26" t="s">
        <v>5256</v>
      </c>
      <c r="E76" s="62" t="n">
        <v>3</v>
      </c>
    </row>
    <row r="77" s="17" customFormat="true" ht="15" hidden="false" customHeight="false" outlineLevel="0" collapsed="false">
      <c r="A77" s="33" t="s">
        <v>5257</v>
      </c>
      <c r="B77" s="62" t="n">
        <v>5</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3</v>
      </c>
    </row>
    <row r="82" s="17" customFormat="true" ht="15" hidden="false" customHeight="false" outlineLevel="0" collapsed="false">
      <c r="A82" s="33" t="s">
        <v>5260</v>
      </c>
      <c r="B82" s="62" t="n">
        <v>0</v>
      </c>
      <c r="C82" s="50"/>
      <c r="D82" s="26" t="s">
        <v>5260</v>
      </c>
      <c r="E82" s="62" t="n">
        <v>2</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0</v>
      </c>
    </row>
    <row r="85" s="17" customFormat="true" ht="15" hidden="false" customHeight="false" outlineLevel="0" collapsed="false">
      <c r="A85" s="33" t="s">
        <v>5263</v>
      </c>
      <c r="B85" s="62" t="n">
        <v>2</v>
      </c>
      <c r="C85" s="50"/>
      <c r="D85" s="26" t="s">
        <v>5263</v>
      </c>
      <c r="E85" s="62" t="n">
        <v>3</v>
      </c>
    </row>
    <row r="86" s="17" customFormat="true" ht="15" hidden="false" customHeight="false" outlineLevel="0" collapsed="false">
      <c r="A86" s="33" t="s">
        <v>5264</v>
      </c>
      <c r="B86" s="62" t="n">
        <v>1</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1924</v>
      </c>
      <c r="B97" s="79" t="str">
        <f aca="false">IF(A97="NEWCOD",IF(ISBLANK(G97),"renseigner le champ 'Nouveau taxon'",G97),VLOOKUP(A97,'Ref Taxo'!A:B,2,FALSE()))</f>
        <v>Fissidens fontanus</v>
      </c>
      <c r="C97" s="80" t="n">
        <f aca="false">IF(A97="NEWCOD",IF(ISBLANK(H97),"NoCod",H97),VLOOKUP(A97,'Ref Taxo'!A:D,4,FALSE()))</f>
        <v>31545</v>
      </c>
      <c r="D97" s="81" t="n">
        <v>0</v>
      </c>
      <c r="E97" s="82" t="n">
        <v>0.00999999977648258</v>
      </c>
      <c r="F97" s="82" t="s">
        <v>5278</v>
      </c>
      <c r="G97" s="83"/>
      <c r="H97" s="84"/>
    </row>
    <row r="98" customFormat="false" ht="15" hidden="false" customHeight="false" outlineLevel="0" collapsed="false">
      <c r="A98" s="78" t="s">
        <v>3299</v>
      </c>
      <c r="B98" s="79" t="str">
        <f aca="false">IF(A98="NEWCOD",IF(ISBLANK(G98),"renseigner le champ 'Nouveau taxon'",G98),VLOOKUP(A98,'Ref Taxo'!A:B,2,FALSE()))</f>
        <v>Oscillatoria</v>
      </c>
      <c r="C98" s="80" t="n">
        <f aca="false">IF(A98="NEWCOD",IF(ISBLANK(H98),"NoCod",H98),VLOOKUP(A98,'Ref Taxo'!A:D,4,FALSE()))</f>
        <v>1108</v>
      </c>
      <c r="D98" s="81" t="n">
        <v>0</v>
      </c>
      <c r="E98" s="82" t="n">
        <v>0.00999999977648258</v>
      </c>
      <c r="F98" s="82" t="s">
        <v>5278</v>
      </c>
      <c r="G98" s="85"/>
      <c r="H98" s="86"/>
    </row>
    <row r="99" customFormat="false" ht="15" hidden="false" customHeight="false" outlineLevel="0" collapsed="false">
      <c r="A99" s="78" t="s">
        <v>3989</v>
      </c>
      <c r="B99" s="79" t="str">
        <f aca="false">IF(A99="NEWCOD",IF(ISBLANK(G99),"renseigner le champ 'Nouveau taxon'",G99),VLOOKUP(A99,'Ref Taxo'!A:B,2,FALSE()))</f>
        <v>Ranunculus penicillatus</v>
      </c>
      <c r="C99" s="80" t="n">
        <f aca="false">IF(A99="NEWCOD",IF(ISBLANK(H99),"NoCod",H99),VLOOKUP(A99,'Ref Taxo'!A:D,4,FALSE()))</f>
        <v>1909</v>
      </c>
      <c r="D99" s="81" t="n">
        <v>0</v>
      </c>
      <c r="E99" s="82" t="n">
        <v>0.00999999977648258</v>
      </c>
      <c r="F99" s="82" t="s">
        <v>5278</v>
      </c>
      <c r="G99" s="85"/>
      <c r="H99" s="86"/>
    </row>
    <row r="100" customFormat="false" ht="15" hidden="false" customHeight="false" outlineLevel="0" collapsed="false">
      <c r="A100" s="78" t="s">
        <v>3264</v>
      </c>
      <c r="B100" s="79" t="str">
        <f aca="false">IF(A100="NEWCOD",IF(ISBLANK(G100),"renseigner le champ 'Nouveau taxon'",G100),VLOOKUP(A100,'Ref Taxo'!A:B,2,FALSE()))</f>
        <v>Oedogonium</v>
      </c>
      <c r="C100" s="80" t="n">
        <f aca="false">IF(A100="NEWCOD",IF(ISBLANK(H100),"NoCod",H100),VLOOKUP(A100,'Ref Taxo'!A:D,4,FALSE()))</f>
        <v>1134</v>
      </c>
      <c r="D100" s="81" t="n">
        <v>0</v>
      </c>
      <c r="E100" s="82" t="n">
        <v>0.00999999977648258</v>
      </c>
      <c r="F100" s="82" t="s">
        <v>5278</v>
      </c>
      <c r="G100" s="85"/>
      <c r="H100" s="86"/>
    </row>
    <row r="101" customFormat="false" ht="15" hidden="false" customHeight="false" outlineLevel="0" collapsed="false">
      <c r="A101" s="78" t="s">
        <v>2211</v>
      </c>
      <c r="B101" s="79" t="str">
        <f aca="false">IF(A101="NEWCOD",IF(ISBLANK(G101),"renseigner le champ 'Nouveau taxon'",G101),VLOOKUP(A101,'Ref Taxo'!A:B,2,FALSE()))</f>
        <v>Hildenbrandia</v>
      </c>
      <c r="C101" s="80" t="n">
        <f aca="false">IF(A101="NEWCOD",IF(ISBLANK(H101),"NoCod",H101),VLOOKUP(A101,'Ref Taxo'!A:D,4,FALSE()))</f>
        <v>1157</v>
      </c>
      <c r="D101" s="81" t="n">
        <v>0.00999999977648258</v>
      </c>
      <c r="E101" s="82" t="n">
        <v>0.00999999977648258</v>
      </c>
      <c r="F101" s="82" t="s">
        <v>5278</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v>
      </c>
      <c r="E102" s="82" t="n">
        <v>0.00999999977648258</v>
      </c>
      <c r="F102" s="82" t="s">
        <v>5278</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v>
      </c>
      <c r="E103" s="82" t="n">
        <v>0.00999999977648258</v>
      </c>
      <c r="F103" s="82" t="s">
        <v>5278</v>
      </c>
      <c r="G103" s="85"/>
      <c r="H103" s="86"/>
    </row>
    <row r="104" customFormat="false" ht="15" hidden="false" customHeight="false" outlineLevel="0" collapsed="false">
      <c r="A104" s="78" t="s">
        <v>3384</v>
      </c>
      <c r="B104" s="79" t="str">
        <f aca="false">IF(A104="NEWCOD",IF(ISBLANK(G104),"renseigner le champ 'Nouveau taxon'",G104),VLOOKUP(A104,'Ref Taxo'!A:B,2,FALSE()))</f>
        <v>Persicaria hydropiper</v>
      </c>
      <c r="C104" s="80" t="n">
        <f aca="false">IF(A104="NEWCOD",IF(ISBLANK(H104),"NoCod",H104),VLOOKUP(A104,'Ref Taxo'!A:D,4,FALSE()))</f>
        <v>31021</v>
      </c>
      <c r="D104" s="81" t="n">
        <v>0</v>
      </c>
      <c r="E104" s="82" t="n">
        <v>0.00999999977648258</v>
      </c>
      <c r="F104" s="82" t="s">
        <v>5278</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v>
      </c>
      <c r="E105" s="82" t="n">
        <v>0.00999999977648258</v>
      </c>
      <c r="F105" s="82" t="s">
        <v>5278</v>
      </c>
      <c r="G105" s="85"/>
      <c r="H105" s="86"/>
    </row>
    <row r="106" customFormat="false" ht="15" hidden="false" customHeight="false" outlineLevel="0" collapsed="false">
      <c r="A106" s="78" t="s">
        <v>3076</v>
      </c>
      <c r="B106" s="79" t="str">
        <f aca="false">IF(A106="NEWCOD",IF(ISBLANK(G106),"renseigner le champ 'Nouveau taxon'",G106),VLOOKUP(A106,'Ref Taxo'!A:B,2,FALSE()))</f>
        <v>Myriophyllum spicatum</v>
      </c>
      <c r="C106" s="80" t="n">
        <f aca="false">IF(A106="NEWCOD",IF(ISBLANK(H106),"NoCod",H106),VLOOKUP(A106,'Ref Taxo'!A:D,4,FALSE()))</f>
        <v>1778</v>
      </c>
      <c r="D106" s="81" t="n">
        <v>0</v>
      </c>
      <c r="E106" s="82" t="n">
        <v>0.200000002980232</v>
      </c>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2021-01-20T14:29:14Z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