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8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<sst xmlns="http://schemas.openxmlformats.org/spreadsheetml/2006/main" count="6487" uniqueCount="5304">
  <si>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</si>
  <si>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</si>
  <si>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</si>
  <si>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</si>
  <si>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</si>
  <si>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</si>
  <si>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</si>
  <si>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</si>
  <si>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</si>
  <si>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</si>
  <si>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</si>
  <si>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</si>
  <si>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</si>
  <si>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</si>
  <si>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</si>
  <si>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</si>
  <si>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</si>
  <si>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</si>
  <si>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</si>
  <si>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</si>
  <si>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</si>
  <si>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</si>
  <si>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</si>
  <si>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</si>
  <si>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</si>
  <si>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</si>
  <si>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</si>
  <si>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</si>
  <si>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</si>
  <si>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</si>
  <si>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</si>
  <si>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</si>
  <si>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</si>
  <si>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</si>
  <si>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</si>
  <si>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</si>
  <si>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</si>
  <si>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</si>
  <si>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</si>
  <si>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</si>
  <si>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</si>
  <si>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</si>
  <si>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</si>
  <si>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</si>
  <si>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</si>
  <si>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</si>
  <si>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</si>
  <si>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</si>
  <si>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</si>
  <si>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</si>
  <si>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</si>
  <si>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</si>
  <si>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</si>
  <si>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</si>
  <si>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</si>
  <si>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</si>
  <si>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</si>
  <si>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</si>
  <si>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</si>
  <si>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</si>
  <si>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</si>
  <si>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</si>
  <si>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</si>
  <si>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</si>
  <si>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</si>
  <si>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</si>
  <si>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</si>
  <si>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</si>
  <si>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</si>
  <si>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</si>
  <si>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</si>
  <si>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</si>
  <si>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</si>
  <si>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</si>
  <si>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</si>
  <si>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</si>
  <si>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</si>
  <si>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</si>
  <si>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</si>
  <si>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</si>
  <si>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</si>
  <si>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</si>
  <si>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</si>
  <si>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</si>
  <si>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</si>
  <si>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</si>
  <si>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</si>
  <si>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</si>
  <si>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</si>
  <si>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</si>
  <si>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</si>
  <si>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</si>
  <si>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</si>
  <si>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</si>
  <si>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</si>
  <si>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</si>
  <si>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</si>
  <si>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</si>
  <si>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</si>
  <si>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</si>
  <si>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</si>
  <si>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</si>
  <si>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</si>
  <si>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</si>
  <si>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</si>
  <si>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</si>
  <si>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</si>
  <si>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</si>
  <si>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</si>
  <si>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</si>
  <si>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</si>
  <si>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</si>
  <si>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</si>
  <si>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</si>
  <si>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</si>
  <si>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</si>
  <si>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</si>
  <si>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</si>
  <si>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</si>
  <si>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</si>
  <si>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</si>
  <si>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</si>
  <si>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</si>
  <si>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</si>
  <si>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</si>
  <si>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</si>
  <si>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</si>
  <si>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</si>
  <si>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</si>
  <si>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</si>
  <si>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</si>
  <si>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</si>
  <si>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</si>
  <si>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</si>
  <si>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</si>
  <si>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</si>
  <si>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</si>
  <si>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</si>
  <si>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</si>
  <si>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</si>
  <si>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</si>
  <si>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</si>
  <si>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</si>
  <si>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</si>
  <si>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</si>
  <si>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</si>
  <si>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</si>
  <si>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</si>
  <si>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</si>
  <si>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</si>
  <si>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</si>
  <si>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</si>
  <si>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</si>
  <si>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</si>
  <si>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</si>
  <si>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</si>
  <si>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</si>
  <si>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</si>
  <si>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</si>
  <si>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</si>
  <si>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</si>
  <si>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</si>
  <si>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</si>
  <si>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</si>
  <si>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</si>
  <si>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</si>
  <si>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</si>
  <si>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</si>
  <si>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</si>
  <si>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</si>
  <si>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</si>
  <si>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</si>
  <si>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</si>
  <si>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</si>
  <si>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</si>
  <si>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</si>
  <si>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</si>
  <si>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</si>
  <si>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</si>
  <si>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</si>
  <si>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</si>
  <si>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</si>
  <si>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</si>
  <si>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</si>
  <si>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</si>
  <si>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</si>
  <si>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</si>
  <si>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</si>
  <si>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</si>
  <si>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</si>
  <si>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</si>
  <si>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</si>
  <si>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</si>
  <si>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</si>
  <si>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</si>
  <si>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</si>
  <si>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</si>
  <si>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</si>
  <si>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</si>
  <si>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</si>
  <si>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</si>
  <si>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</si>
  <si>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</si>
  <si>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</si>
  <si>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</si>
  <si>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</si>
  <si>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</si>
  <si>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</si>
  <si>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</si>
  <si>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</si>
  <si>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</si>
  <si>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</si>
  <si>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</si>
  <si>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</si>
  <si>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</si>
  <si>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</si>
  <si>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</si>
  <si>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</si>
  <si>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</si>
  <si>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</si>
  <si>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</si>
  <si>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</si>
  <si>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</si>
  <si>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</si>
  <si>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</si>
  <si>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</si>
  <si>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</si>
  <si>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</si>
  <si>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</si>
  <si>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</si>
  <si>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</si>
  <si>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</si>
  <si>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</si>
  <si>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</si>
  <si>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</si>
  <si>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</si>
  <si>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</si>
  <si>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</si>
  <si>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</si>
  <si>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</si>
  <si>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</si>
  <si>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</si>
  <si>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</si>
  <si>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</si>
  <si>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</si>
  <si>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</si>
  <si>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</si>
  <si>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</si>
  <si>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</si>
  <si>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</si>
  <si>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</si>
  <si>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</si>
  <si>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</si>
  <si>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</si>
  <si>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</si>
  <si>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</si>
  <si>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</si>
  <si>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</si>
  <si>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</si>
  <si>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</si>
  <si>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</si>
  <si>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</si>
  <si>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</si>
  <si>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</si>
  <si>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</si>
  <si>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</si>
  <si>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</si>
  <si>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</si>
  <si>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</si>
  <si>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</si>
  <si>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</si>
  <si>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</si>
  <si>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</si>
  <si>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</si>
  <si>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</si>
  <si>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</si>
  <si>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</si>
  <si>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</si>
  <si>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</si>
  <si>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</si>
  <si>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</si>
  <si>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</si>
  <si>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</si>
  <si>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</si>
  <si>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</si>
  <si>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</si>
  <si>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</si>
  <si>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</si>
  <si>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</si>
  <si>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</si>
  <si>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</si>
  <si>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</si>
  <si>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</si>
  <si>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</si>
  <si>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</si>
  <si>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</si>
  <si>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</si>
  <si>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</si>
  <si>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</si>
  <si>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</si>
  <si>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</si>
  <si>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</si>
  <si>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</si>
  <si>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</si>
  <si>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</si>
  <si>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</si>
  <si>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</si>
  <si>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</si>
  <si>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</si>
  <si>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</si>
  <si>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</si>
  <si>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</si>
  <si>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</si>
  <si>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</si>
  <si>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</si>
  <si>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</si>
  <si>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</si>
  <si>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</si>
  <si>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</si>
  <si>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</si>
  <si>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</si>
  <si>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</si>
  <si>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</si>
  <si>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</si>
  <si>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</si>
  <si>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</si>
  <si>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</si>
  <si>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</si>
  <si>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</si>
  <si>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</si>
  <si>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</si>
  <si>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</si>
  <si>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</si>
  <si>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</si>
  <si>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</si>
  <si>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</si>
  <si>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</si>
  <si>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</si>
  <si>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</si>
  <si>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</si>
  <si>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</si>
  <si>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</si>
  <si>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</si>
  <si>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</si>
  <si>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</si>
  <si>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</si>
  <si>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</si>
  <si>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</si>
  <si>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</si>
  <si>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</si>
  <si>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</si>
  <si>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</si>
  <si>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</si>
  <si>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</si>
  <si>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</si>
  <si>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</si>
  <si>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</si>
  <si>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</si>
  <si>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</si>
  <si>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</si>
  <si>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</si>
  <si>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</si>
  <si>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</si>
  <si>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</si>
  <si>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</si>
  <si>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</si>
  <si>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</si>
  <si>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</si>
  <si>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</si>
  <si>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</si>
  <si>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</si>
  <si>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</si>
  <si>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</si>
  <si>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</si>
  <si>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</si>
  <si>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</si>
  <si>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</si>
  <si>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</si>
  <si>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</si>
  <si>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</si>
  <si>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</si>
  <si>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</si>
  <si>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</si>
  <si>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</si>
  <si>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</si>
  <si>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</si>
  <si>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</si>
  <si>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</si>
  <si>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</si>
  <si>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</si>
  <si>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</si>
  <si>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</si>
  <si>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</si>
  <si>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</si>
  <si>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</si>
  <si>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</si>
  <si>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</si>
  <si>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</si>
  <si>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</si>
  <si>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</si>
  <si>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</si>
  <si>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</si>
  <si>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</si>
  <si>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</si>
  <si>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</si>
  <si>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</si>
  <si>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</si>
  <si>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</si>
  <si>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</si>
  <si>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</si>
  <si>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</si>
  <si>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</si>
  <si>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</si>
  <si>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</si>
  <si>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</si>
  <si>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</si>
  <si>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</si>
  <si>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</si>
  <si>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</si>
  <si>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</si>
  <si>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</si>
  <si>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</si>
  <si>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</si>
  <si>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</si>
  <si>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</si>
  <si>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</si>
  <si>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</si>
  <si>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</si>
  <si>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</si>
  <si>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</si>
  <si>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</si>
  <si>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</si>
  <si>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</si>
  <si>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</si>
  <si>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</si>
  <si>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</si>
  <si>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</si>
  <si>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</si>
  <si>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</si>
  <si>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</si>
  <si>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</si>
  <si>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</si>
  <si>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</si>
  <si>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</si>
  <si>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</si>
  <si>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</si>
  <si>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</si>
  <si>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</si>
  <si>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</si>
  <si>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</si>
  <si>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</si>
  <si>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</si>
  <si>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</si>
  <si>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</si>
  <si>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</si>
  <si>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</si>
  <si>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</si>
  <si>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</si>
  <si>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</si>
  <si>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</si>
  <si>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</si>
  <si>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</si>
  <si>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</si>
  <si>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</si>
  <si>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</si>
  <si>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</si>
  <si>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</si>
  <si>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</si>
  <si>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</si>
  <si>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</si>
  <si>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</si>
  <si>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</si>
  <si>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</si>
  <si>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</si>
  <si>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</si>
  <si>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</si>
  <si>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</si>
  <si>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</si>
  <si>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</si>
  <si>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</si>
  <si>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</si>
  <si>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</si>
  <si>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</si>
  <si>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</si>
  <si>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</si>
  <si>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</si>
  <si>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</si>
  <si>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</si>
  <si>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</si>
  <si>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</si>
  <si>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</si>
  <si>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</si>
  <si>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</si>
  <si>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</si>
  <si>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</si>
  <si>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</si>
  <si>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</si>
  <si>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</si>
  <si>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</si>
  <si>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</si>
  <si>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</si>
  <si>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</si>
  <si>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</si>
  <si>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</si>
  <si>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</si>
  <si>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</si>
  <si>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</si>
  <si>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</si>
  <si>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</si>
  <si>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</si>
  <si>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</si>
  <si>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</si>
  <si>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</si>
  <si>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</si>
  <si>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</si>
  <si>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</si>
  <si>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</si>
  <si>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</si>
  <si>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</si>
  <si>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</si>
  <si>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</si>
  <si>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</si>
  <si>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</si>
  <si>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</si>
  <si>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</si>
  <si>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</si>
  <si>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</si>
  <si>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</si>
  <si>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</si>
  <si>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</si>
  <si>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</si>
  <si>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</si>
  <si>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</si>
  <si>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</si>
  <si>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</si>
  <si>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</si>
  <si>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</si>
  <si>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</si>
  <si>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</si>
  <si>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</si>
  <si>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</si>
  <si>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</si>
  <si>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</si>
  <si>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</si>
  <si>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</si>
  <si>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</si>
  <si>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</si>
  <si>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</si>
  <si>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</si>
  <si>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</si>
  <si>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</si>
  <si>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</si>
  <si>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</si>
  <si>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</si>
  <si>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</si>
  <si>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</si>
  <si>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</si>
  <si>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</si>
  <si>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</si>
  <si>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</si>
  <si>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</si>
  <si>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</si>
  <si>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</si>
  <si>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</si>
  <si>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</si>
  <si>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</si>
  <si>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</si>
  <si>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</si>
  <si>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</si>
  <si>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</si>
  <si>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</si>
  <si>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</si>
  <si>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</si>
  <si>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</si>
  <si>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</si>
  <si>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</si>
  <si>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</si>
  <si>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</si>
  <si>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</si>
  <si>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</si>
  <si>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</si>
  <si>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</si>
  <si>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</si>
  <si>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</si>
  <si>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</si>
  <si>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</si>
  <si>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</si>
  <si>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</si>
  <si>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</si>
  <si>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</si>
  <si>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</si>
  <si>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</si>
  <si>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</si>
  <si>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</si>
  <si>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</si>
  <si>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</si>
  <si>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</si>
  <si>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</si>
  <si>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</si>
  <si>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</si>
  <si>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</si>
  <si>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</si>
  <si>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</si>
  <si>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</si>
  <si>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</si>
  <si>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</si>
  <si>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</si>
  <si>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</si>
  <si>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</si>
  <si>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</si>
  <si>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</si>
  <si>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</si>
  <si>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</si>
  <si>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</si>
  <si>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</si>
  <si>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</si>
  <si>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</si>
  <si>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</si>
  <si>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</si>
  <si>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</si>
  <si>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</si>
  <si>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</si>
  <si>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</si>
  <si>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</si>
  <si>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</si>
  <si>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</si>
  <si>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</si>
  <si>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</si>
  <si>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</si>
  <si>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</si>
  <si>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</si>
  <si>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</si>
  <si>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</si>
  <si>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</si>
  <si>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</si>
  <si>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</si>
  <si>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</si>
  <si>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</si>
  <si>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</si>
  <si>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</si>
  <si>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</si>
  <si>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</si>
  <si>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</si>
  <si>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</si>
  <si>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</si>
  <si>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</si>
  <si>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</si>
  <si>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</si>
  <si>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</si>
  <si>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</si>
  <si>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</si>
  <si>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</si>
  <si>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</si>
  <si>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</si>
  <si>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</si>
  <si>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</si>
  <si>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</si>
  <si>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</si>
  <si>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</si>
  <si>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</si>
  <si>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</si>
  <si>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</si>
  <si>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</si>
  <si>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</si>
  <si>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</si>
  <si>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</si>
  <si>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</si>
  <si>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</si>
  <si>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</si>
  <si>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</si>
  <si>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</si>
  <si>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</si>
  <si>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</si>
  <si>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</si>
  <si>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</si>
  <si>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</si>
  <si>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</si>
  <si>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</si>
  <si>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</si>
  <si>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</si>
  <si>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</si>
  <si>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</si>
  <si>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</si>
  <si>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</si>
  <si>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</si>
  <si>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</si>
  <si>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</si>
  <si>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</si>
  <si>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</si>
  <si>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</si>
  <si>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</si>
  <si>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</si>
  <si>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</si>
  <si>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</si>
  <si>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</si>
  <si>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</si>
  <si>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</si>
  <si>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</si>
  <si>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</si>
  <si>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</si>
  <si>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</si>
  <si>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</si>
  <si>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</si>
  <si>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</si>
  <si>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</si>
  <si>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</si>
  <si>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</si>
  <si>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</si>
  <si>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</si>
  <si>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</si>
  <si>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</si>
  <si>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</si>
  <si>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</si>
  <si>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</si>
  <si>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</si>
  <si>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</si>
  <si>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</si>
  <si>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</si>
  <si>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</si>
  <si>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</si>
  <si>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</si>
  <si>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</si>
  <si>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</si>
  <si>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</si>
  <si>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</si>
  <si>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</si>
  <si>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</si>
  <si>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</si>
  <si>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</si>
  <si>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</si>
  <si>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</si>
  <si>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</si>
  <si>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</si>
  <si>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</si>
  <si>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</si>
  <si>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</si>
  <si>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</si>
  <si>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</si>
  <si>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</si>
  <si>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</si>
  <si>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</si>
  <si>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</si>
  <si>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</si>
  <si>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</si>
  <si>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</si>
  <si>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</si>
  <si>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</si>
  <si>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</si>
  <si>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</si>
  <si>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</si>
  <si>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</si>
  <si>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</si>
  <si>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</si>
  <si>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</si>
  <si>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</si>
  <si>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</si>
  <si>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</si>
  <si>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</si>
  <si>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</si>
  <si>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</si>
  <si>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</si>
  <si>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</si>
  <si>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</si>
  <si>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</si>
  <si>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</si>
  <si>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</si>
  <si>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</si>
  <si>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</si>
  <si>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</si>
  <si>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</si>
  <si>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</si>
  <si>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</si>
  <si>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</si>
  <si>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</si>
  <si>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</si>
  <si>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</si>
  <si>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</si>
  <si>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</si>
  <si>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</si>
  <si>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</si>
  <si>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</si>
  <si>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</si>
  <si>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</si>
  <si>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</si>
  <si>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</si>
  <si>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</si>
  <si>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</si>
  <si>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</si>
  <si>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</si>
  <si>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</si>
  <si>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</si>
  <si>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</si>
  <si>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</si>
  <si>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</si>
  <si>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</si>
  <si>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</si>
  <si>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</si>
  <si>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</si>
  <si>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</si>
  <si>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</si>
  <si>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</si>
  <si>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</si>
  <si>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</si>
  <si>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</si>
  <si>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</si>
  <si>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</si>
  <si>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</si>
  <si>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</si>
  <si>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</si>
  <si>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</si>
  <si>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</si>
  <si>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</si>
  <si>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</si>
  <si>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</si>
  <si>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</si>
  <si>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</si>
  <si>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</si>
  <si>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</si>
  <si>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</si>
  <si>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</si>
  <si>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</si>
  <si>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</si>
  <si>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</si>
  <si>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</si>
  <si>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</si>
  <si>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</si>
  <si>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</si>
  <si>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</si>
  <si>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</si>
  <si>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</si>
  <si>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</si>
  <si>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</si>
  <si>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</si>
  <si>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</si>
  <si>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</si>
  <si>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</si>
  <si>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</si>
  <si>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</si>
  <si>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</si>
  <si>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</si>
  <si>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</si>
  <si>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</si>
  <si>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</si>
  <si>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</si>
  <si>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</si>
  <si>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</si>
  <si>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</si>
  <si>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</si>
  <si>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</si>
  <si>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</si>
  <si>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</si>
  <si>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</si>
  <si>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</si>
  <si>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</si>
  <si>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</si>
  <si>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</si>
  <si>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</si>
  <si>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</si>
  <si>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</si>
  <si>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</si>
  <si>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</si>
  <si>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</si>
  <si>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</si>
  <si>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</si>
  <si>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</si>
  <si>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</si>
  <si>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</si>
  <si>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</si>
  <si>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</si>
  <si>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</si>
  <si>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</si>
  <si>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</si>
  <si>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</si>
  <si>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</si>
  <si>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</si>
  <si>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</si>
  <si>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</si>
  <si>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</si>
  <si>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</si>
  <si>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</si>
  <si>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</si>
  <si>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</si>
  <si>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</si>
  <si>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</si>
  <si>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</si>
  <si>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</si>
  <si>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</si>
  <si>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</si>
  <si>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</si>
  <si>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</si>
  <si>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</si>
  <si>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</si>
  <si>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</si>
  <si>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</si>
  <si>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</si>
  <si>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</si>
  <si>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</si>
  <si>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</si>
  <si>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</si>
  <si>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</si>
  <si>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</si>
  <si>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</si>
  <si>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</si>
  <si>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</si>
  <si>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</si>
  <si>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</si>
  <si>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</si>
  <si>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</si>
  <si>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</si>
  <si>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</si>
  <si>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</si>
  <si>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</si>
  <si>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</si>
  <si>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</si>
  <si>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</si>
  <si>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</si>
  <si>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</si>
  <si>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</si>
  <si>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</si>
  <si>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</si>
  <si>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</si>
  <si>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</si>
  <si>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</si>
  <si>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</si>
  <si>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</si>
  <si>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</si>
  <si>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</si>
  <si>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</si>
  <si>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</si>
  <si>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</si>
  <si>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</si>
  <si>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</si>
  <si>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</si>
  <si>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</si>
  <si>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</si>
  <si>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</si>
  <si>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</si>
  <si>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</si>
  <si>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</si>
  <si>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</si>
  <si>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</si>
  <si>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</si>
  <si>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</si>
  <si>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</si>
  <si>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</si>
  <si>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</si>
  <si>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</si>
  <si>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</si>
  <si>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</si>
  <si>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</si>
  <si>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</si>
  <si>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</si>
  <si>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</si>
  <si>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</si>
  <si>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</si>
  <si>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</si>
  <si>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</si>
  <si>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</si>
  <si>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</si>
  <si>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</si>
  <si>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</si>
  <si>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</si>
  <si>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</si>
  <si>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</si>
  <si>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</si>
  <si>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</si>
  <si>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</si>
  <si>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</si>
  <si>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</si>
  <si>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</si>
  <si>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</si>
  <si>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</si>
  <si>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</si>
  <si>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</si>
  <si>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</si>
  <si>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</si>
  <si>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</si>
  <si>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</si>
  <si>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</si>
  <si>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</si>
  <si>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</si>
  <si>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</si>
  <si>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</si>
  <si>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</si>
  <si>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</si>
  <si>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</si>
  <si>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</si>
  <si>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</si>
  <si>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</si>
  <si>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</si>
  <si>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</si>
  <si>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</si>
  <si>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</si>
  <si>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</si>
  <si>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</si>
  <si>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</si>
  <si>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</si>
  <si>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</si>
  <si>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</si>
  <si>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</si>
  <si>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</si>
  <si>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</si>
  <si>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</si>
  <si>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</si>
  <si>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</si>
  <si>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</si>
  <si>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</si>
  <si>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</si>
  <si>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</si>
  <si>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</si>
  <si>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</si>
  <si>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</si>
  <si>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</si>
  <si>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</si>
  <si>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</si>
  <si>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</si>
  <si>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</si>
  <si>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</si>
  <si>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</si>
  <si>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</si>
  <si>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</si>
  <si>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</si>
  <si>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</si>
  <si>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</si>
  <si>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</si>
  <si>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</si>
  <si>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</si>
  <si>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</si>
  <si>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</si>
  <si>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</si>
  <si>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</si>
  <si>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</si>
  <si>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</si>
  <si>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</si>
  <si>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</si>
  <si>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</si>
  <si>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</si>
  <si>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</si>
  <si>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</si>
  <si>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</si>
  <si>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</si>
  <si>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</si>
  <si>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</si>
  <si>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</si>
  <si>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</si>
  <si>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</si>
  <si>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</si>
  <si>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</si>
  <si>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</si>
  <si>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</si>
  <si>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</si>
  <si>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</si>
  <si>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</si>
  <si>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</si>
  <si>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</si>
  <si>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</si>
  <si>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</si>
  <si>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</si>
  <si>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</si>
  <si>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</si>
  <si>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</si>
  <si>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</si>
  <si>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</si>
  <si>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</si>
  <si>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</si>
  <si>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</si>
  <si>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</si>
  <si>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</si>
  <si>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</si>
  <si>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</si>
  <si>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</si>
  <si>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</si>
  <si>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</si>
  <si>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</si>
  <si>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</si>
  <si>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</si>
  <si>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</si>
  <si>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</si>
  <si>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</si>
  <si>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</si>
  <si>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</si>
  <si>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</si>
  <si>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</si>
  <si>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</si>
  <si>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</si>
  <si>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</si>
  <si>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</si>
  <si>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</si>
  <si>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</si>
  <si>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</si>
  <si>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</si>
  <si>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</si>
  <si>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</si>
  <si>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</si>
  <si>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</si>
  <si>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</si>
  <si>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</si>
  <si>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</si>
  <si>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</si>
  <si>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</si>
  <si>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</si>
  <si>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</si>
  <si>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</si>
  <si>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</si>
  <si>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</si>
  <si>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</si>
  <si>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</si>
  <si>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</si>
  <si>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</si>
  <si>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</si>
  <si>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</si>
  <si>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</si>
  <si>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</si>
  <si>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</si>
  <si>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</si>
  <si>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</si>
  <si>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</si>
  <si>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</si>
  <si>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</si>
  <si>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</si>
  <si>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</si>
  <si>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</si>
  <si>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</si>
  <si>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</si>
  <si>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</si>
  <si>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</si>
  <si>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</si>
  <si>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</si>
  <si>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</si>
  <si>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</si>
  <si>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</si>
  <si>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</si>
  <si>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</si>
  <si>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</si>
  <si>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</si>
  <si>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</si>
  <si>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</si>
  <si>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</si>
  <si>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</si>
  <si>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</si>
  <si>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</si>
  <si>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</si>
  <si>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</si>
  <si>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</si>
  <si>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</si>
  <si>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</si>
  <si>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</si>
  <si>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</si>
  <si>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</si>
  <si>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</si>
  <si>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</si>
  <si>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</si>
  <si>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</si>
  <si>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</si>
  <si>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</si>
  <si>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</si>
  <si>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</si>
  <si>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</si>
  <si>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</si>
  <si>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</si>
  <si>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</si>
  <si>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</si>
  <si>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</si>
  <si>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</si>
  <si>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</si>
  <si>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</si>
  <si>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</si>
  <si>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</si>
  <si>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</si>
  <si>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</si>
  <si>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</si>
  <si>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</si>
  <si>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</si>
  <si>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</si>
  <si>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</si>
  <si>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</si>
  <si>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</si>
  <si>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</si>
  <si>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</si>
  <si>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</si>
  <si>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</si>
  <si>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</si>
  <si>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</si>
  <si>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</si>
  <si>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</si>
  <si>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</si>
  <si>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</si>
  <si>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</si>
  <si>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</si>
  <si>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</si>
  <si>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</si>
  <si>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</si>
  <si>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</si>
  <si>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</si>
  <si>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</si>
  <si>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</si>
  <si>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</si>
  <si>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</si>
  <si>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</si>
  <si>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</si>
  <si>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</si>
  <si>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</si>
  <si>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</si>
  <si>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</si>
  <si>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</si>
  <si>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</si>
  <si>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</si>
  <si>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</si>
  <si>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</si>
  <si>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</si>
  <si>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</si>
  <si>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</si>
  <si>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</si>
  <si>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</si>
  <si>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</si>
  <si>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</si>
  <si>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</si>
  <si>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</si>
  <si>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</si>
  <si>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</si>
  <si>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</si>
  <si>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</si>
  <si>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</si>
  <si>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</si>
  <si>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</si>
  <si>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</si>
  <si>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</si>
  <si>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</si>
  <si>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</si>
  <si>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</si>
  <si>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</si>
  <si>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</si>
  <si>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</si>
  <si>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</si>
  <si>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</si>
  <si>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</si>
  <si>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</si>
  <si>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</si>
  <si>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</si>
  <si>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</si>
  <si>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</si>
  <si>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</si>
  <si>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</si>
  <si>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</si>
  <si>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</si>
  <si>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</si>
  <si>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</si>
  <si>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</si>
  <si>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</si>
  <si>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</si>
  <si>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</si>
  <si>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</si>
  <si>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</si>
  <si>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</si>
  <si>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</si>
  <si>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</si>
  <si>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</si>
  <si>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</si>
  <si>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</si>
  <si>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</si>
  <si>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</si>
  <si>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</si>
  <si>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</si>
  <si>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</si>
  <si>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</si>
  <si>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</si>
  <si>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</si>
  <si>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</si>
  <si>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</si>
  <si>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</si>
  <si>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</si>
  <si>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</si>
  <si>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</si>
  <si>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</si>
  <si>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</si>
  <si>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</si>
  <si>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</si>
  <si>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</si>
  <si>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</si>
  <si>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</si>
  <si>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</si>
  <si>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</si>
  <si>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</si>
  <si>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</si>
  <si>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</si>
  <si>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</si>
  <si>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</si>
  <si>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</si>
  <si>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</si>
  <si>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</si>
  <si>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</si>
  <si>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</si>
  <si>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</si>
  <si>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</si>
  <si>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</si>
  <si>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</si>
  <si>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</si>
  <si>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</si>
  <si>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</si>
  <si>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</si>
  <si>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</si>
  <si>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</si>
  <si>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</si>
  <si>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</si>
  <si>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</si>
  <si>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</si>
  <si>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</si>
  <si>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</si>
  <si>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</si>
  <si>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</si>
  <si>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</si>
  <si>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</si>
  <si>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</si>
  <si>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</si>
  <si>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</si>
  <si>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</si>
  <si>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</si>
  <si>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</si>
  <si>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</si>
  <si>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</si>
  <si>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</si>
  <si>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</si>
  <si>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</si>
  <si>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</si>
  <si>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</si>
  <si>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</si>
  <si>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</si>
  <si>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</si>
  <si>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</si>
  <si>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</si>
  <si>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</si>
  <si>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</si>
  <si>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</si>
  <si>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</si>
  <si>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</si>
  <si>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</si>
  <si>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</si>
  <si>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</si>
  <si>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</si>
  <si>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</si>
  <si>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</si>
  <si>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</si>
  <si>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</si>
  <si>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</si>
  <si>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</si>
  <si>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</si>
  <si>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</si>
  <si>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</si>
  <si>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</si>
  <si>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</si>
  <si>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</si>
  <si>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</si>
  <si>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</si>
  <si>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</si>
  <si>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</si>
  <si>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</si>
  <si>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</si>
  <si>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</si>
  <si>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</si>
  <si>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</si>
  <si>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</si>
  <si>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</si>
  <si>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</si>
  <si>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</si>
  <si>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</si>
  <si>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</si>
  <si>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</si>
  <si>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</si>
  <si>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</si>
  <si>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</si>
  <si>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</si>
  <si>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</si>
  <si>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</si>
  <si>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</si>
  <si>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</si>
  <si>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</si>
  <si>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</si>
  <si>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</si>
  <si>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</si>
  <si>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</si>
  <si>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</si>
  <si>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</si>
  <si>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</si>
  <si>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</si>
  <si>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</si>
  <si>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</si>
  <si>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</si>
  <si>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</si>
  <si>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</si>
  <si>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</si>
  <si>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</si>
  <si>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</si>
  <si>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</si>
  <si>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</si>
  <si>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</si>
  <si>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</si>
  <si>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</si>
  <si>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</si>
  <si>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</si>
  <si>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</si>
  <si>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</si>
  <si>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</si>
  <si>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</si>
  <si>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</si>
  <si>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</si>
  <si>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</si>
  <si>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</si>
  <si>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</si>
  <si>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</si>
  <si>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</si>
  <si>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</si>
  <si>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</si>
  <si>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</si>
  <si>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</si>
  <si>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</si>
  <si>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</si>
  <si>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</si>
  <si>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</si>
  <si>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</si>
  <si>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</si>
  <si>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</si>
  <si>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</si>
  <si>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</si>
  <si>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</si>
  <si>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</si>
  <si>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</si>
  <si>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</si>
  <si>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</si>
  <si>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</si>
  <si>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</si>
  <si>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</si>
  <si>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</si>
  <si>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</si>
  <si>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</si>
  <si>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</si>
  <si>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</si>
  <si>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</si>
  <si>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</si>
  <si>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</si>
  <si>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</si>
  <si>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</si>
  <si>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</si>
  <si>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</si>
  <si>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</si>
  <si>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</si>
  <si>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</si>
  <si>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</si>
  <si>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</si>
  <si>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</si>
  <si>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</si>
  <si>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</si>
  <si>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</si>
  <si>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</si>
  <si>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</si>
  <si>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</si>
  <si>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</si>
  <si>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</si>
  <si>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</si>
  <si>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</si>
  <si>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</si>
  <si>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</si>
  <si>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</si>
  <si>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</si>
  <si>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</si>
  <si>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</si>
  <si>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</si>
  <si>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</si>
  <si>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</si>
  <si>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</si>
  <si>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</si>
  <si>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</si>
  <si>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</si>
  <si>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</si>
  <si>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</si>
  <si>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</si>
  <si>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</si>
  <si>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</si>
  <si>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</si>
  <si>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</si>
  <si>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</si>
  <si>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</si>
  <si>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</si>
  <si>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</si>
  <si>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</si>
  <si>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</si>
  <si>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</si>
  <si>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</si>
  <si>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</si>
  <si>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</si>
  <si>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</si>
  <si>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</si>
  <si>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</si>
  <si>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</si>
  <si>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</si>
  <si>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</si>
  <si>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</si>
  <si>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</si>
  <si>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</si>
  <si>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</si>
  <si>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</si>
  <si>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</si>
  <si>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</si>
  <si>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</si>
  <si>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</si>
  <si>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</si>
  <si>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</si>
  <si>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</si>
  <si>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</si>
  <si>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</si>
  <si>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</si>
  <si>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</si>
  <si>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</si>
  <si>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</si>
  <si>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</si>
  <si>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</si>
  <si>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</si>
  <si>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</si>
  <si>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</si>
  <si>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</si>
  <si>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</si>
  <si>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</si>
  <si>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</si>
  <si>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</si>
  <si>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</si>
  <si>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</si>
  <si>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</si>
  <si>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</si>
  <si>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</si>
  <si>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</si>
  <si>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</si>
  <si>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</si>
  <si>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</si>
  <si>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</si>
  <si>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</si>
  <si>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</si>
  <si>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</si>
  <si>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</si>
  <si>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</si>
  <si>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</si>
  <si>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</si>
  <si>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</si>
  <si>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</si>
  <si>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</si>
  <si>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</si>
  <si>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</si>
  <si>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</si>
  <si>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</si>
  <si>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</si>
  <si>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</si>
  <si>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</si>
  <si>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</si>
  <si>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</si>
  <si>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</si>
  <si>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</si>
  <si>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</si>
  <si>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</si>
  <si>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</si>
  <si>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</si>
  <si>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</si>
  <si>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</si>
  <si>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</si>
  <si>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</si>
  <si>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</si>
  <si>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</si>
  <si>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</si>
  <si>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</si>
  <si>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</si>
  <si>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</si>
  <si>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</si>
  <si>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</si>
  <si>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</si>
  <si>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</si>
  <si>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</si>
  <si>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</si>
  <si>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</si>
  <si>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</si>
  <si>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</si>
  <si>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</si>
  <si>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</si>
  <si>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</si>
  <si>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</si>
  <si>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</si>
  <si>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</si>
  <si>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</si>
  <si>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</si>
  <si>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</si>
  <si>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</si>
  <si>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</si>
  <si>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</si>
  <si>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</si>
  <si>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</si>
  <si>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</si>
  <si>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</si>
  <si>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</si>
  <si>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</si>
  <si>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</si>
  <si>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</si>
  <si>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</si>
  <si>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</si>
  <si>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</si>
  <si>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</si>
  <si>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</si>
  <si>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</si>
  <si>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</si>
  <si>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</si>
  <si>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</si>
  <si>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</si>
  <si>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</si>
  <si>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</si>
  <si>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</si>
  <si>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</si>
  <si>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</si>
  <si>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</si>
  <si>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</si>
  <si>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</si>
  <si>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</si>
  <si>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</si>
  <si>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</si>
  <si>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</si>
  <si>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</si>
  <si>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</si>
  <si>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</si>
  <si>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</si>
  <si>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</si>
  <si>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</si>
  <si>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</si>
  <si>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</si>
  <si>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</si>
  <si>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</si>
  <si>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</si>
  <si>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</si>
  <si>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</si>
  <si>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</si>
  <si>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</si>
  <si>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</si>
  <si>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</si>
  <si>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</si>
  <si>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</si>
  <si>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</si>
  <si>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</si>
  <si>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</si>
  <si>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</si>
  <si>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</si>
  <si>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</si>
  <si>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</si>
  <si>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</si>
  <si>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</si>
  <si>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</si>
  <si>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</si>
  <si>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</si>
  <si>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</si>
  <si>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</si>
  <si>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</si>
  <si>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</si>
  <si>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</si>
  <si>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</si>
  <si>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</si>
  <si>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</si>
  <si>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</si>
  <si>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</si>
  <si>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</si>
  <si>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</si>
  <si>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</si>
  <si>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</si>
  <si>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</si>
  <si>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</si>
  <si>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</si>
  <si>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</si>
  <si>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</si>
  <si>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</si>
  <si>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</si>
  <si>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</si>
  <si>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</si>
  <si>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</si>
  <si>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</si>
  <si>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</si>
  <si>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</si>
  <si>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</si>
  <si>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</si>
  <si>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</si>
  <si>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</si>
  <si>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</si>
  <si>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</si>
  <si>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</si>
  <si>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</si>
  <si>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</si>
  <si>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</si>
  <si>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</si>
  <si>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</si>
  <si>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</si>
  <si>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</si>
  <si>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</si>
  <si>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</si>
  <si>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</si>
  <si>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</si>
  <si>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</si>
  <si>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</si>
  <si>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</si>
  <si>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</si>
  <si>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</si>
  <si>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</si>
  <si>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</si>
  <si>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</si>
  <si>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</si>
  <si>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</si>
  <si>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</si>
  <si>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</si>
  <si>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</si>
  <si>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</si>
  <si>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</si>
  <si>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</si>
  <si>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</si>
  <si>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</si>
  <si>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</si>
  <si>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</si>
  <si>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</si>
  <si>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</si>
  <si>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</si>
  <si>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</si>
  <si>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</si>
  <si>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</si>
  <si>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</si>
  <si>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</si>
  <si>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</si>
  <si>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</si>
  <si>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</si>
  <si>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</si>
  <si>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</si>
  <si>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</si>
  <si>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</si>
  <si>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</si>
  <si>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</si>
  <si>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</si>
  <si>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</si>
  <si>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</si>
  <si>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</si>
  <si>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</si>
  <si>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</si>
  <si>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</si>
  <si>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</si>
  <si>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</si>
  <si>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</si>
  <si>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</si>
  <si>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</si>
  <si>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</si>
  <si>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</si>
  <si>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</si>
  <si>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</si>
  <si>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</si>
  <si>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</si>
  <si>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</si>
  <si>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</si>
  <si>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</si>
  <si>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</si>
  <si>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</si>
  <si>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</si>
  <si>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</si>
  <si>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</si>
  <si>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</si>
  <si>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</si>
  <si>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</si>
  <si>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</si>
  <si>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</si>
  <si>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</si>
  <si>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</si>
  <si>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</si>
  <si>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</si>
  <si>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</si>
  <si>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</si>
  <si>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</si>
  <si>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</si>
  <si>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</si>
  <si>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</si>
  <si>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</si>
  <si>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</si>
  <si>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</si>
  <si>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</si>
  <si>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</si>
  <si>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</si>
  <si>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</si>
  <si>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</si>
  <si>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</si>
  <si>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</si>
  <si>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</si>
  <si>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</si>
  <si>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</si>
  <si>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</si>
  <si>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</si>
  <si>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</si>
  <si>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</si>
  <si>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</si>
  <si>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</si>
  <si>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</si>
  <si>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</si>
  <si>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</si>
  <si>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</si>
  <si>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</si>
  <si>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</si>
  <si>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</si>
  <si>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</si>
  <si>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</si>
  <si>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</si>
  <si>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</si>
  <si>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</si>
  <si>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</si>
  <si>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</si>
  <si>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</si>
  <si>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</si>
  <si>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</si>
  <si>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</si>
  <si>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</si>
  <si>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</si>
  <si>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</si>
  <si>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</si>
  <si>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</si>
  <si>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</si>
  <si>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</si>
  <si>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</si>
  <si>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</si>
  <si>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</si>
  <si>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</si>
  <si>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</si>
  <si>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</si>
  <si>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</si>
  <si>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</si>
  <si>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</si>
  <si>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</si>
  <si>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</si>
  <si>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</si>
  <si>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</si>
  <si>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</si>
  <si>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</si>
  <si>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</si>
  <si>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</si>
  <si>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</si>
  <si>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</si>
  <si>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</si>
  <si>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</si>
  <si>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</si>
  <si>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</si>
  <si>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</si>
  <si>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</si>
  <si>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</si>
  <si>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</si>
  <si>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</si>
  <si>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</si>
  <si>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</si>
  <si>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</si>
  <si>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</si>
  <si>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</si>
  <si>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</si>
  <si>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</si>
  <si>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</si>
  <si>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</si>
  <si>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</si>
  <si>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</si>
  <si>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</si>
  <si>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</si>
  <si>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</si>
  <si>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</si>
  <si>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</si>
  <si>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</si>
  <si>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</si>
  <si>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</si>
  <si>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</si>
  <si>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</si>
  <si>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</si>
  <si>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</si>
  <si>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</si>
  <si>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</si>
  <si>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</si>
  <si>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</si>
  <si>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</si>
  <si>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</si>
  <si>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</si>
  <si>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</si>
  <si>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</si>
  <si>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</si>
  <si>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</si>
  <si>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</si>
  <si>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</si>
  <si>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</si>
  <si>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</si>
  <si>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</si>
  <si>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</si>
  <si>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</si>
  <si>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</si>
  <si>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</si>
  <si>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</si>
  <si>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</si>
  <si>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</si>
  <si>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</si>
  <si>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</si>
  <si>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</si>
  <si>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</si>
  <si>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</si>
  <si>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</si>
  <si>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</si>
  <si>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</si>
  <si>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</si>
  <si>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</si>
  <si>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</si>
  <si>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</si>
  <si>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</si>
  <si>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</si>
  <si>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</si>
  <si>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</si>
  <si>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</si>
  <si>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</si>
  <si>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</si>
  <si>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</si>
  <si>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</si>
  <si>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</si>
  <si>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</si>
  <si>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</si>
  <si>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</si>
  <si>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</si>
  <si>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</si>
  <si>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</si>
  <si>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</si>
  <si>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</si>
  <si>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</si>
  <si>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</si>
  <si>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</si>
  <si>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</si>
  <si>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</si>
  <si>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</si>
  <si>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</si>
  <si>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</si>
  <si>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</si>
  <si>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</si>
  <si>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</si>
  <si>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</si>
  <si>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</si>
  <si>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</si>
  <si>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</si>
  <si>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</si>
  <si>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</si>
  <si>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</si>
  <si>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</si>
  <si>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</si>
  <si>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</si>
  <si>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</si>
  <si>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</si>
  <si>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</si>
  <si>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</si>
  <si>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</si>
  <si>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</si>
  <si>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</si>
  <si>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</si>
  <si>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</si>
  <si>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</si>
  <si>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</si>
  <si>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</si>
  <si>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</si>
  <si>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</si>
  <si>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</si>
  <si>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</si>
  <si>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</si>
  <si>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</si>
  <si>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</si>
  <si>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</si>
  <si>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</si>
  <si>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</si>
  <si>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</si>
  <si>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</si>
  <si>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</si>
  <si>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</si>
  <si>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</si>
  <si>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</si>
  <si>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</si>
  <si>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</si>
  <si>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</si>
  <si>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</si>
  <si>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</si>
  <si>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</si>
  <si>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</si>
  <si>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</si>
  <si>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</si>
  <si>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</si>
  <si>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</si>
  <si>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</si>
  <si>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</si>
  <si>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</si>
  <si>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</si>
  <si>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</si>
  <si>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</si>
  <si>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</si>
  <si>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</si>
  <si>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</si>
  <si>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</si>
  <si>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</si>
  <si>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</si>
  <si>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</si>
  <si>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</si>
  <si>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</si>
  <si>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</si>
  <si>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</si>
  <si>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</si>
  <si>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</si>
  <si>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</si>
  <si>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</si>
  <si>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</si>
  <si>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</si>
  <si>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</si>
  <si>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</si>
  <si>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</si>
  <si>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</si>
  <si>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</si>
  <si>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</si>
  <si>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</si>
  <si>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</si>
  <si>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</si>
  <si>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</si>
  <si>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</si>
  <si>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</si>
  <si>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</si>
  <si>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</si>
  <si>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</si>
  <si>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</si>
  <si>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</si>
  <si>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</si>
  <si>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</si>
  <si>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</si>
  <si>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</si>
  <si>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</si>
  <si>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</si>
  <si>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</si>
  <si>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</si>
  <si>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</si>
  <si>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</si>
  <si>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</si>
  <si>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</si>
  <si>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</si>
  <si>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</si>
  <si>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</si>
  <si>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</si>
  <si>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</si>
  <si>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</si>
  <si>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</si>
  <si>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</si>
  <si>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</si>
  <si>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</si>
  <si>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</si>
  <si>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</si>
  <si>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</si>
  <si>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</si>
  <si>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</si>
  <si>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</si>
  <si>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</si>
  <si>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</si>
  <si>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</si>
  <si>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</si>
  <si>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</si>
  <si>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</si>
  <si>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</si>
  <si>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</si>
  <si>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</si>
  <si>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</si>
  <si>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</si>
  <si>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</si>
  <si>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</si>
  <si>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</si>
  <si>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</si>
  <si>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</si>
  <si>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</si>
  <si>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</si>
  <si>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</si>
  <si>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</si>
  <si>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</si>
  <si>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</si>
  <si>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</si>
  <si>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</si>
  <si>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</si>
  <si>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</si>
  <si>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</si>
  <si>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</si>
  <si>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</si>
  <si>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</si>
  <si>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</si>
  <si>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</si>
  <si>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</si>
  <si>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</si>
  <si>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</si>
  <si>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</si>
  <si>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</si>
  <si>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</si>
  <si>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</si>
  <si>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</si>
  <si>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</si>
  <si>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</si>
  <si>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</si>
  <si>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</si>
  <si>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</si>
  <si>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</si>
  <si>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</si>
  <si>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</si>
  <si>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</si>
  <si>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</si>
  <si>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</si>
  <si>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</si>
  <si>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</si>
  <si>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</si>
  <si>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</si>
  <si>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</si>
  <si>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</si>
  <si>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</si>
  <si>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</si>
  <si>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</si>
  <si>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</si>
  <si>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</si>
  <si>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</si>
  <si>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</si>
  <si>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</si>
  <si>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</si>
  <si>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</si>
  <si>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</si>
  <si>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</si>
  <si>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</si>
  <si>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</si>
  <si>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</si>
  <si>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</si>
  <si>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</si>
  <si>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</si>
  <si>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</si>
  <si>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</si>
  <si>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</si>
  <si>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</si>
  <si>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</si>
  <si>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</si>
  <si>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</si>
  <si>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</si>
  <si>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</si>
  <si>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</si>
  <si>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</si>
  <si>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</si>
  <si>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</si>
  <si>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</si>
  <si>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</si>
  <si>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</si>
  <si>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</si>
  <si>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</si>
  <si>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</si>
  <si>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</si>
  <si>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</si>
  <si>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</si>
  <si>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</si>
  <si>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</si>
  <si>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</si>
  <si>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</si>
  <si>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</si>
  <si>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</si>
  <si>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</si>
  <si>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</si>
  <si>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</si>
  <si>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</si>
  <si>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</si>
  <si>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</si>
  <si>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</si>
  <si>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</si>
  <si>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</si>
  <si>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</si>
  <si>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</si>
  <si>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</si>
  <si>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</si>
  <si>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</si>
  <si>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</si>
  <si>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</si>
  <si>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</si>
  <si>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</si>
  <si>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</si>
  <si>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</si>
  <si>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</si>
  <si>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</si>
  <si>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</si>
  <si>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</si>
  <si>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</si>
  <si>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</si>
  <si>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</si>
  <si>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</si>
  <si>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</si>
  <si>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</si>
  <si>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</si>
  <si>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</si>
  <si>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</si>
  <si>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</si>
  <si>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</si>
  <si>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</si>
  <si>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</si>
  <si>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</si>
  <si>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</si>
  <si>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</si>
  <si>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</si>
  <si>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</si>
  <si>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</si>
  <si>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</si>
  <si>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</si>
  <si>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</si>
  <si>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</si>
  <si>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</si>
  <si>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</si>
  <si>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</si>
  <si>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</si>
  <si>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</si>
  <si>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</si>
  <si>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</si>
  <si>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</si>
  <si>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</si>
  <si>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</si>
  <si>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</si>
  <si>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</si>
  <si>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</si>
  <si>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</si>
  <si>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</si>
  <si>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</si>
  <si>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</si>
  <si>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</si>
  <si>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</si>
  <si>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</si>
  <si>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</si>
  <si>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</si>
  <si>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</si>
  <si>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</si>
  <si>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</si>
  <si>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</si>
  <si>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</si>
  <si>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</si>
  <si>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</si>
  <si>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</si>
  <si>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</si>
  <si>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</si>
  <si>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</si>
  <si>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</si>
  <si>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</si>
  <si>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</si>
  <si>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</si>
  <si>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</si>
  <si>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</si>
  <si>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</si>
  <si>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</si>
  <si>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</si>
  <si>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</si>
  <si>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</si>
  <si>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</si>
  <si>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</si>
  <si>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</si>
  <si>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</si>
  <si>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</si>
  <si>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</si>
  <si>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</si>
  <si>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</si>
  <si>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</si>
  <si>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</si>
  <si>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</si>
  <si>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</si>
  <si>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</si>
  <si>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</si>
  <si>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</si>
  <si>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</si>
  <si>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</si>
  <si>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</si>
  <si>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</si>
  <si>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</si>
  <si>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</si>
  <si>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</si>
  <si>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</si>
  <si>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</si>
  <si>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</si>
  <si>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</si>
  <si>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</si>
  <si>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</si>
  <si>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</si>
  <si>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</si>
  <si>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</si>
  <si>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</si>
  <si>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</si>
  <si>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</si>
  <si>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</si>
  <si>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</si>
  <si>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</si>
  <si>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</si>
  <si>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</si>
  <si>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</si>
  <si>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</si>
  <si>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</si>
  <si>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</si>
  <si>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</si>
  <si>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</si>
  <si>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</si>
  <si>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</si>
  <si>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</si>
  <si>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</si>
  <si>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</si>
  <si>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</si>
  <si>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</si>
  <si>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</si>
  <si>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</si>
  <si>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</si>
  <si>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</si>
  <si>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</si>
  <si>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</si>
  <si>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</si>
  <si>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</si>
  <si>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</si>
  <si>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</si>
  <si>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</si>
  <si>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</si>
  <si>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</si>
  <si>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</si>
  <si>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</si>
  <si>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</si>
  <si>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</si>
  <si>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</si>
  <si>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</si>
  <si>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</si>
  <si>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</si>
  <si>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</si>
  <si>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</si>
  <si>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</si>
  <si>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</si>
  <si>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</si>
  <si>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</si>
  <si>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</si>
  <si>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</si>
  <si>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</si>
  <si>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</si>
  <si>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</si>
  <si>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</si>
  <si>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</si>
  <si>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</si>
  <si>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</si>
  <si>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</si>
  <si>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</si>
  <si>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</si>
  <si>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</si>
  <si>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</si>
  <si>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</si>
  <si>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</si>
  <si>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</si>
  <si>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</si>
  <si>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</si>
  <si>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</si>
  <si>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</si>
  <si>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</si>
  <si>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</si>
  <si>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</si>
  <si>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</si>
  <si>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</si>
  <si>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</si>
  <si>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</si>
  <si>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</si>
  <si>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</si>
  <si>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</si>
  <si>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</si>
  <si>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</si>
  <si>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</si>
  <si>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</si>
  <si>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</si>
  <si>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</si>
  <si>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</si>
  <si>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</si>
  <si>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</si>
  <si>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</si>
  <si>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</si>
  <si>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</si>
  <si>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</si>
  <si>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</si>
  <si>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</si>
  <si>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</si>
  <si>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</si>
  <si>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</si>
  <si>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</si>
  <si>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</si>
  <si>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</si>
  <si>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</si>
  <si>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</si>
  <si>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</si>
  <si>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</si>
  <si>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</si>
  <si>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</si>
  <si>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</si>
  <si>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</si>
  <si>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</si>
  <si>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</si>
  <si>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</si>
  <si>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</si>
  <si>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</si>
  <si>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</si>
  <si>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</si>
  <si>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</si>
  <si>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</si>
  <si>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</si>
  <si>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</si>
  <si>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</si>
  <si>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</si>
  <si>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</si>
  <si>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</si>
  <si>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</si>
  <si>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</si>
  <si>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</si>
  <si>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</si>
  <si>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</si>
  <si>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</si>
  <si>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</si>
  <si>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</si>
  <si>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</si>
  <si>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</si>
  <si>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</si>
  <si>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</si>
  <si>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</si>
  <si>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</si>
  <si>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</si>
  <si>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</si>
  <si>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</si>
  <si>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</si>
  <si>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</si>
  <si>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</si>
  <si>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</si>
  <si>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</si>
  <si>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</si>
  <si>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</si>
  <si>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</si>
  <si>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</si>
  <si>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</si>
  <si>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</si>
  <si>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</si>
  <si>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</si>
  <si>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</si>
  <si>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</si>
  <si>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</si>
  <si>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</si>
  <si>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</si>
  <si>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</si>
  <si>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</si>
  <si>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</si>
  <si>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</si>
  <si>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</si>
  <si>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</si>
  <si>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</si>
  <si>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</si>
  <si>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</si>
  <si>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</si>
  <si>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</si>
  <si>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</si>
  <si>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</si>
  <si>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</si>
  <si>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</si>
  <si>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</si>
  <si>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</si>
  <si>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</si>
  <si>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</si>
  <si>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</si>
  <si>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</si>
  <si>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</si>
  <si>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</si>
  <si>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</si>
  <si>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</si>
  <si>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</si>
  <si>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</si>
  <si>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</si>
  <si>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</si>
  <si>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</si>
  <si>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</si>
  <si>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</si>
  <si>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</si>
  <si>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</si>
  <si>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</si>
  <si>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</si>
  <si>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</si>
  <si>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</si>
  <si>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</si>
  <si>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</si>
  <si>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</si>
  <si>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</si>
  <si>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</si>
  <si>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</si>
  <si>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</si>
  <si>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</si>
  <si>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</si>
  <si>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</si>
  <si>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</si>
  <si>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</si>
  <si>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</si>
  <si>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</si>
  <si>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</si>
  <si>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</si>
  <si>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</si>
  <si>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</si>
  <si>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</si>
  <si>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</si>
  <si>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</si>
  <si>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</si>
  <si>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</si>
  <si>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</si>
  <si>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</si>
  <si>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</si>
  <si>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</si>
  <si>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</si>
  <si>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</si>
  <si>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</si>
  <si>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</si>
  <si>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</si>
  <si>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</si>
  <si>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</si>
  <si>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</si>
  <si>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</si>
  <si>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</si>
  <si>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</si>
  <si>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</si>
  <si>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</si>
  <si>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</si>
  <si>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</si>
  <si>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</si>
  <si>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</si>
  <si>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</si>
  <si>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</si>
  <si>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</si>
  <si>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</si>
  <si>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</si>
  <si>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</si>
  <si>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</si>
  <si>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</si>
  <si>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</si>
  <si>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</si>
  <si>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</si>
  <si>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</si>
  <si>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</si>
  <si>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</si>
  <si>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</si>
  <si>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</si>
  <si>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</si>
  <si>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</si>
  <si>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</si>
  <si>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</si>
  <si>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</si>
  <si>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</si>
  <si>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</si>
  <si>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</si>
  <si>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</si>
  <si>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</si>
  <si>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</si>
  <si>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</si>
  <si>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</si>
  <si>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</si>
  <si>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</si>
  <si>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</si>
  <si>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</si>
  <si>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</si>
  <si>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</si>
  <si>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</si>
  <si>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</si>
  <si>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</si>
  <si>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</si>
  <si>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</si>
  <si>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</si>
  <si>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</si>
  <si>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</si>
  <si>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</si>
  <si>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</si>
  <si>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</si>
  <si>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</si>
  <si>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</si>
  <si>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</si>
  <si>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</si>
  <si>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</si>
  <si>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</si>
  <si>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</si>
  <si>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</si>
  <si>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</si>
  <si>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</si>
  <si>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</si>
  <si>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</si>
  <si>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</si>
  <si>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</si>
  <si>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</si>
  <si>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</si>
  <si>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</si>
  <si>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</si>
  <si>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</si>
  <si>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</si>
  <si>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</si>
  <si>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</si>
  <si>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</si>
  <si>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</si>
  <si>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</si>
  <si>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</si>
  <si>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</si>
  <si>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</si>
  <si>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</si>
  <si>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</si>
  <si>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</si>
  <si>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</si>
  <si>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</si>
  <si>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</si>
  <si>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</si>
  <si>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</si>
  <si>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</si>
  <si>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</si>
  <si>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</si>
  <si>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</si>
  <si>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</si>
  <si>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</si>
  <si>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</si>
  <si>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</si>
  <si>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</si>
  <si>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</si>
  <si>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</si>
  <si>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</si>
  <si>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</si>
  <si>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</si>
  <si>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</si>
  <si>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</si>
  <si>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</si>
  <si>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</si>
  <si>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</si>
  <si>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</si>
  <si>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</si>
  <si>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</si>
  <si>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</si>
  <si>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</si>
  <si>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</si>
  <si>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</si>
  <si>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</si>
  <si>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</si>
  <si>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</si>
  <si>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</si>
  <si>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</si>
  <si>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</si>
  <si>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</si>
  <si>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</si>
  <si>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</si>
  <si>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</si>
  <si>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</si>
  <si>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</si>
  <si>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</si>
  <si>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</si>
  <si>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</si>
  <si>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</si>
  <si>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</si>
  <si>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</si>
  <si>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</si>
  <si>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</si>
  <si>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</si>
  <si>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</si>
  <si>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</si>
  <si>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</si>
  <si>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</si>
  <si>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</si>
  <si>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</si>
  <si>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</si>
  <si>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</si>
  <si>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</si>
  <si>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</si>
  <si>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</si>
  <si>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</si>
  <si>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</si>
  <si>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</si>
  <si>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</si>
  <si>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</si>
  <si>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</si>
  <si>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</si>
  <si>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</si>
  <si>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</si>
  <si>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</si>
  <si>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</si>
  <si>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</si>
  <si>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</si>
  <si>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</si>
  <si>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</si>
  <si>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</si>
  <si>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</si>
  <si>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</si>
  <si>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</si>
  <si>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</si>
  <si>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</si>
  <si>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</si>
  <si>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</si>
  <si>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</si>
  <si>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</si>
  <si>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</si>
  <si>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</si>
  <si>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</si>
  <si>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</si>
  <si>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</si>
  <si>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</si>
  <si>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</si>
  <si>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</si>
  <si>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</si>
  <si>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</si>
  <si>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</si>
  <si>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</si>
  <si>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</si>
  <si>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</si>
  <si>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</si>
  <si>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</si>
  <si>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</si>
  <si>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</si>
  <si>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</si>
  <si>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</si>
  <si>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</si>
  <si>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</si>
  <si>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</si>
  <si>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</si>
  <si>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</si>
  <si>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</si>
  <si>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</si>
  <si>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</si>
  <si>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</si>
  <si>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</si>
  <si>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</si>
  <si>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</si>
  <si>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</si>
  <si>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</si>
  <si>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</si>
  <si>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</si>
  <si>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</si>
  <si>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</si>
  <si>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</si>
  <si>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</si>
  <si>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</si>
  <si>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</si>
  <si>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</si>
  <si>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</si>
  <si>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</si>
  <si>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</si>
  <si>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</si>
  <si>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</si>
  <si>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</si>
  <si>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</si>
  <si>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</si>
  <si>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</si>
  <si>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</si>
  <si>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</si>
  <si>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</si>
  <si>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</si>
  <si>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</si>
  <si>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</si>
  <si>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</si>
  <si>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</si>
  <si>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</si>
  <si>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</si>
  <si>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</si>
  <si>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</si>
  <si>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</si>
  <si>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</si>
  <si>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</si>
  <si>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</si>
  <si>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</si>
  <si>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</si>
  <si>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</si>
  <si>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</si>
  <si>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</si>
  <si>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</si>
  <si>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</si>
  <si>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</si>
  <si>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</si>
  <si>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</si>
  <si>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</si>
  <si>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</si>
  <si>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</si>
  <si>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</si>
  <si>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</si>
  <si>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</si>
  <si>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</si>
  <si>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</si>
  <si>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</si>
  <si>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</si>
  <si>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</si>
  <si>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</si>
  <si>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</si>
  <si>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</si>
  <si>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</si>
  <si>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</si>
  <si>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</si>
  <si>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</si>
  <si>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</si>
  <si>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</si>
  <si>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</si>
  <si>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</si>
  <si>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</si>
  <si>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</si>
  <si>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</si>
  <si>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</si>
  <si>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</si>
  <si>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</si>
  <si>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</si>
  <si>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</si>
  <si>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</si>
  <si>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</si>
  <si>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</si>
  <si>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</si>
  <si>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</si>
  <si>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</si>
  <si>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</si>
  <si>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</si>
  <si>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</si>
  <si>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</si>
  <si>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</si>
  <si>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</si>
  <si>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</si>
  <si>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</si>
  <si>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</si>
  <si>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</si>
  <si>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</si>
  <si>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</si>
  <si>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</si>
  <si>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</si>
  <si>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</si>
  <si>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</si>
  <si>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</si>
  <si>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</si>
  <si>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</si>
  <si>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</si>
  <si>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</si>
  <si>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</si>
  <si>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</si>
  <si>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</si>
  <si>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</si>
  <si>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</si>
  <si>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</si>
  <si>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</si>
  <si>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</si>
  <si>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</si>
  <si>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</si>
  <si>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</si>
  <si>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</si>
  <si>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</si>
  <si>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</si>
  <si>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</si>
  <si>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</si>
  <si>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</si>
  <si>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</si>
  <si>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</si>
  <si>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</si>
  <si>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</si>
  <si>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</si>
  <si>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</si>
  <si>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</si>
  <si>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</si>
  <si>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</si>
  <si>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</si>
  <si>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</si>
  <si>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</si>
  <si>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</si>
  <si>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</si>
  <si>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</si>
  <si>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</si>
  <si>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</si>
  <si>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</si>
  <si>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</si>
  <si>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</si>
  <si>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</si>
  <si>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</si>
  <si>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</si>
  <si>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</si>
  <si>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</si>
  <si>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</si>
  <si>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</si>
  <si>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</si>
  <si>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</si>
  <si>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</si>
  <si>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</si>
  <si>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</si>
  <si>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</si>
  <si>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</si>
  <si>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</si>
  <si>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</si>
  <si>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</si>
  <si>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</si>
  <si>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</si>
  <si>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</si>
  <si>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</si>
  <si>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</si>
  <si>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</si>
  <si>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</si>
  <si>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</si>
  <si>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</si>
  <si>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</si>
  <si>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</si>
  <si>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</si>
  <si>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</si>
  <si>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</si>
  <si>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</si>
  <si>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</si>
  <si>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</si>
  <si>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</si>
  <si>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</si>
  <si>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</si>
  <si>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</si>
  <si>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</si>
  <si>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</si>
  <si>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</si>
  <si>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</si>
  <si>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</si>
  <si>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</si>
  <si>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</si>
  <si>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</si>
  <si>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</si>
  <si>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</si>
  <si>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</si>
  <si>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</si>
  <si>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</si>
  <si>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</si>
  <si>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</si>
  <si>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</si>
  <si>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</si>
  <si>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</si>
  <si>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</si>
  <si>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</si>
  <si>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</si>
  <si>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</si>
  <si>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</si>
  <si>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</si>
  <si>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</si>
  <si>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</si>
  <si>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</si>
  <si>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</si>
  <si>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</si>
  <si>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</si>
  <si>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</si>
  <si>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</si>
  <si>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</si>
  <si>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</si>
  <si>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</si>
  <si>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</si>
  <si>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</si>
  <si>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</si>
  <si>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</si>
  <si>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</si>
  <si>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</si>
  <si>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</si>
  <si>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</si>
  <si>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</si>
  <si>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</si>
  <si>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</si>
  <si>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</si>
  <si>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</si>
  <si>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</si>
  <si>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</si>
  <si>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</si>
  <si>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</si>
  <si>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</si>
  <si>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</si>
  <si>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</si>
  <si>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</si>
  <si>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</si>
  <si>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</si>
  <si>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</si>
  <si>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</si>
  <si>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</si>
  <si>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</si>
  <si>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</si>
  <si>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</si>
  <si>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</si>
  <si>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</si>
  <si>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</si>
  <si>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</si>
  <si>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</si>
  <si>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</si>
  <si>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</si>
  <si>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</si>
  <si>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</si>
  <si>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</si>
  <si>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</si>
  <si>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</si>
  <si>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</si>
  <si>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</si>
  <si>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</si>
  <si>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</si>
  <si>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</si>
  <si>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</si>
  <si>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</si>
  <si>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</si>
  <si>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</si>
  <si>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</si>
  <si>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</si>
  <si>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</si>
  <si>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</si>
  <si>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</si>
  <si>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</si>
  <si>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</si>
  <si>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</si>
  <si>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</si>
  <si>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</si>
  <si>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</si>
  <si>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</si>
  <si>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</si>
  <si>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</si>
  <si>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</si>
  <si>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</si>
  <si>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</si>
  <si>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</si>
  <si>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</si>
  <si>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</si>
  <si>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</si>
  <si>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</si>
  <si>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</si>
  <si>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</si>
  <si>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</si>
  <si>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</si>
  <si>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</si>
  <si>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</si>
  <si>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</si>
  <si>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</si>
  <si>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</si>
  <si>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</si>
  <si>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</si>
  <si>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</si>
  <si>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</si>
  <si>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</si>
  <si>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</si>
  <si>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</si>
  <si>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</si>
  <si>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</si>
  <si>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</si>
  <si>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</si>
  <si>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</si>
  <si>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</si>
  <si>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</si>
  <si>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</si>
  <si>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</si>
  <si>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</si>
  <si>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</si>
  <si>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</si>
  <si>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</si>
  <si>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</si>
  <si>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</si>
  <si>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</si>
  <si>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</si>
  <si>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</si>
  <si>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</si>
  <si>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</si>
  <si>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</si>
  <si>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</si>
  <si>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</si>
  <si>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</si>
  <si>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</si>
  <si>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</si>
  <si>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</si>
  <si>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</si>
  <si>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</si>
  <si>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</si>
  <si>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</si>
  <si>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</si>
  <si>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</si>
  <si>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</si>
  <si>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</si>
  <si>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</si>
  <si>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</si>
  <si>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</si>
  <si>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</si>
  <si>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</si>
  <si>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</si>
  <si>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</si>
  <si>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</si>
  <si>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</si>
  <si>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</si>
  <si>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</si>
  <si>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</si>
  <si>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</si>
  <si>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</si>
  <si>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</si>
  <si>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</si>
  <si>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</si>
  <si>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</si>
  <si>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</si>
  <si>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</si>
  <si>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</si>
  <si>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</si>
  <si>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</si>
  <si>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</si>
  <si>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</si>
  <si>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</si>
  <si>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</si>
  <si>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</si>
  <si>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</si>
  <si>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</si>
  <si>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</si>
  <si>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</si>
  <si>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</si>
  <si>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</si>
  <si>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</si>
  <si>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</si>
  <si>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</si>
  <si>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</si>
  <si>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</si>
  <si>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</si>
  <si>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</si>
  <si>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</si>
  <si>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</si>
  <si>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</si>
  <si>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</si>
  <si>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</si>
  <si>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</si>
  <si>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</si>
  <si>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</si>
  <si>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</si>
  <si>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</si>
  <si>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</si>
  <si>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</si>
  <si>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</si>
  <si>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</si>
  <si>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</si>
  <si>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</si>
  <si>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</si>
  <si>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</si>
  <si>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</si>
  <si>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</si>
  <si>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</si>
  <si>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</si>
  <si>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</si>
  <si>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</si>
  <si>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</si>
  <si>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</si>
  <si>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</si>
  <si>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</si>
  <si>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</si>
  <si>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</si>
  <si>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</si>
  <si>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</si>
  <si>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</si>
  <si>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</si>
  <si>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</si>
  <si>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</si>
  <si>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</si>
  <si>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</si>
  <si>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</si>
  <si>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</si>
  <si>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</si>
  <si>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</si>
  <si>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</si>
  <si>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</si>
  <si>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</si>
  <si>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</si>
  <si>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</si>
  <si>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</si>
  <si>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</si>
  <si>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</si>
  <si>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</si>
  <si>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</si>
  <si>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</si>
  <si>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</si>
  <si>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</si>
  <si>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</si>
  <si>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</si>
  <si>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</si>
  <si>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</si>
  <si>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</si>
  <si>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</si>
  <si>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</si>
  <si>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</si>
  <si>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</si>
  <si>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</si>
  <si>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</si>
  <si>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</si>
  <si>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</si>
  <si>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</si>
  <si>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</si>
  <si>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</si>
  <si>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</si>
  <si>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</si>
  <si>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</si>
  <si>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</si>
  <si>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</si>
  <si>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</si>
  <si>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</si>
  <si>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</si>
  <si>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</si>
  <si>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</si>
  <si>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</si>
  <si>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</si>
  <si>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</si>
  <si>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</si>
  <si>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</si>
  <si>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</si>
  <si>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</si>
  <si>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</si>
  <si>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</si>
  <si>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</si>
  <si>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</si>
  <si>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</si>
  <si>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</si>
  <si>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</si>
  <si>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</si>
  <si>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</si>
  <si>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</si>
  <si>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</si>
  <si>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</si>
  <si>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</si>
  <si>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</si>
  <si>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</si>
  <si>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</si>
  <si>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</si>
  <si>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</si>
  <si>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</si>
  <si>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</si>
  <si>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</si>
  <si>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</si>
  <si>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</si>
  <si>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</si>
  <si>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</si>
  <si>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</si>
  <si>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</si>
  <si>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</si>
  <si>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</si>
  <si>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</si>
  <si>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</si>
  <si>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</si>
  <si>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</si>
  <si>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</si>
  <si>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</si>
  <si>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</si>
  <si>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</si>
  <si>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</si>
  <si>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</si>
  <si>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</si>
  <si>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</si>
  <si>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</si>
  <si>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</si>
  <si>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</si>
  <si>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</si>
  <si>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</si>
  <si>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</si>
  <si>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</si>
  <si>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</si>
  <si>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</si>
  <si>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</si>
  <si>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</si>
  <si>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</si>
  <si>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</si>
  <si>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</si>
  <si>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</si>
  <si>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</si>
  <si>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</si>
  <si>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</si>
  <si>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</si>
  <si>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</si>
  <si>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</si>
  <si>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</si>
  <si>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</si>
  <si>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</si>
  <si>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</si>
  <si>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</si>
  <si>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</si>
  <si>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</si>
  <si>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</si>
  <si>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</si>
  <si>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</si>
  <si>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</si>
  <si>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</si>
  <si>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</si>
  <si>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</si>
  <si>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</si>
  <si>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</si>
  <si>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</si>
  <si>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</si>
  <si>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</si>
  <si>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</si>
  <si>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</si>
  <si>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</si>
  <si>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</si>
  <si>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</si>
  <si>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</si>
  <si>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</si>
  <si>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</si>
  <si>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</si>
  <si>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</si>
  <si>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</si>
  <si>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</si>
  <si>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</si>
  <si>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</si>
  <si>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</si>
  <si>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</si>
  <si>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</si>
  <si>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</si>
  <si>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</si>
  <si>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</si>
  <si>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</si>
  <si>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</si>
  <si>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</si>
  <si>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</si>
  <si>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</si>
  <si>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</si>
  <si>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</si>
  <si>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</si>
  <si>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</si>
  <si>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</si>
  <si>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</si>
  <si>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</si>
  <si>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</si>
  <si>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</si>
  <si>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</si>
  <si>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</si>
  <si>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</si>
  <si>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</si>
  <si>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</si>
  <si>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</si>
  <si>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</si>
  <si>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</si>
  <si>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</si>
  <si>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</si>
  <si>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</si>
  <si>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</si>
  <si>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</si>
  <si>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</si>
  <si>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</si>
  <si>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</si>
  <si>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</si>
  <si>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</si>
  <si>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</si>
  <si>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</si>
  <si>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</si>
  <si>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</si>
  <si>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</si>
  <si>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</si>
  <si>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</si>
  <si>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</si>
  <si>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</si>
  <si>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</si>
  <si>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</si>
  <si>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</si>
  <si>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</si>
  <si>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</si>
  <si>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</si>
  <si>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</si>
  <si>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</si>
  <si>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</si>
  <si>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</si>
  <si>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</si>
  <si>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</si>
  <si>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</si>
  <si>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</si>
  <si>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</si>
  <si>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</si>
  <si>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</si>
  <si>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</si>
  <si>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</si>
  <si>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</si>
  <si>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</si>
  <si>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</si>
  <si>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</si>
  <si>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</si>
  <si>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</si>
  <si>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</si>
  <si>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</si>
  <si>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</si>
  <si>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</si>
  <si>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</si>
  <si>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</si>
  <si>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</si>
  <si>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</si>
  <si>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</si>
  <si>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</si>
  <si>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</si>
  <si>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</si>
  <si>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</si>
  <si>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</si>
  <si>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</si>
  <si>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</si>
  <si>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</si>
  <si>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</si>
  <si>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</si>
  <si>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</si>
  <si>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</si>
  <si>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</si>
  <si>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</si>
  <si>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</si>
  <si>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</si>
  <si>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</si>
  <si>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</si>
  <si>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</si>
  <si>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</si>
  <si>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</si>
  <si>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</si>
  <si>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</si>
  <si>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</si>
  <si>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</si>
  <si>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</si>
  <si>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</si>
  <si>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</si>
  <si>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</si>
  <si>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</si>
  <si>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</si>
  <si>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</si>
  <si>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</si>
  <si>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</si>
  <si>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</si>
  <si>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</si>
  <si>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</si>
  <si>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</si>
  <si>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</si>
  <si>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</si>
  <si>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</si>
  <si>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</si>
  <si>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</si>
  <si>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</si>
  <si>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</si>
  <si>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</si>
  <si>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</si>
  <si>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</si>
  <si>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</si>
  <si>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</si>
  <si>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</si>
  <si>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</si>
  <si>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</si>
  <si>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</si>
  <si>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</si>
  <si>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</si>
  <si>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</si>
  <si>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</si>
  <si>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</si>
  <si>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</si>
  <si>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</si>
  <si>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</si>
  <si>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</si>
  <si>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</si>
  <si>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</si>
  <si>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</si>
  <si>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</si>
  <si>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</si>
  <si>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</si>
  <si>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</si>
  <si>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</si>
  <si>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</si>
  <si>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</si>
  <si>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</si>
  <si>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</si>
  <si>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</si>
  <si>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</si>
  <si>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</si>
  <si>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</si>
  <si>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</si>
  <si>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</si>
  <si>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</si>
  <si>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</si>
  <si>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</si>
  <si>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</si>
  <si>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</si>
  <si>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</si>
  <si>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</si>
  <si>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</si>
  <si>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</si>
  <si>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</si>
  <si>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</si>
  <si>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</si>
  <si>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</si>
  <si>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</si>
  <si>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</si>
  <si>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</si>
  <si>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</si>
  <si>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</si>
  <si>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</si>
  <si>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</si>
  <si>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</si>
  <si>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</si>
  <si>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</si>
  <si>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</si>
  <si>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</si>
  <si>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</si>
  <si>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</si>
  <si>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</si>
  <si>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</si>
  <si>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</si>
  <si>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</si>
  <si>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</si>
  <si>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</si>
  <si>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</si>
  <si>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</si>
  <si>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</si>
  <si>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</si>
  <si>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</si>
  <si>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</si>
  <si>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</si>
  <si>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</si>
  <si>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</si>
  <si>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</si>
  <si>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</si>
  <si>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</si>
  <si>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</si>
  <si>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</si>
  <si>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</si>
  <si>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</si>
  <si>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</si>
  <si>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</si>
  <si>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</si>
  <si>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</si>
  <si>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</si>
  <si>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</si>
  <si>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</si>
  <si>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</si>
  <si>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</si>
  <si>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</si>
  <si>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</si>
  <si>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</si>
  <si>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</si>
  <si>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</si>
  <si>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</si>
  <si>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</si>
  <si>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</si>
  <si>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</si>
  <si>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</si>
  <si>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</si>
  <si>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</si>
  <si>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</si>
  <si>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</si>
  <si>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</si>
  <si>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</si>
  <si>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</si>
  <si>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</si>
  <si>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</si>
  <si>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</si>
  <si>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</si>
  <si>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</si>
  <si>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</si>
  <si>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</si>
  <si>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</si>
  <si>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</si>
  <si>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</si>
  <si>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</si>
  <si>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</si>
  <si>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</si>
  <si>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</si>
  <si>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</si>
  <si>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</si>
  <si>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</si>
  <si>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</si>
  <si>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</si>
  <si>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</si>
  <si>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</si>
  <si>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</si>
  <si>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</si>
  <si>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</si>
  <si>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</si>
  <si>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</si>
  <si>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</si>
  <si>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</si>
  <si>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</si>
  <si>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</si>
  <si>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</si>
  <si>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</si>
  <si>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</si>
  <si>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</si>
  <si>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</si>
  <si>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</si>
  <si>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</si>
  <si>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</si>
  <si>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</si>
  <si>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</si>
  <si>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</si>
  <si>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</si>
  <si>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</si>
  <si>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</si>
  <si>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</si>
  <si>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</si>
  <si>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</si>
  <si>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</si>
  <si>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</si>
  <si>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</si>
  <si>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</si>
  <si>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</si>
  <si>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</si>
  <si>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</si>
  <si>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</si>
  <si>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</si>
  <si>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</si>
  <si>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</si>
  <si>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</si>
  <si>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</si>
  <si>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</si>
  <si>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</si>
  <si>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</si>
  <si>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</si>
  <si>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</si>
  <si>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</si>
  <si>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</si>
  <si>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</si>
  <si>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</si>
  <si>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</si>
  <si>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</si>
  <si>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</si>
  <si>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</si>
  <si>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</si>
  <si>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</si>
  <si>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</si>
  <si>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</si>
  <si>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</si>
  <si>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</si>
  <si>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</si>
  <si>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</si>
  <si>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</si>
  <si>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</si>
  <si>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</si>
  <si>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</si>
  <si>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</si>
  <si>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</si>
  <si>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</si>
  <si>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</si>
  <si>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</si>
  <si>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</si>
  <si>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</si>
  <si>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</si>
  <si>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</si>
  <si>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</si>
  <si>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</si>
  <si>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</si>
  <si>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</si>
  <si>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</si>
  <si>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</si>
  <si>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</si>
  <si>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</si>
  <si>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</si>
  <si>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</si>
  <si>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</si>
  <si>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</si>
  <si>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</si>
  <si>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</si>
  <si>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</si>
  <si>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</si>
  <si>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</si>
  <si>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</si>
  <si>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</si>
  <si>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</si>
  <si>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</si>
  <si>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</si>
  <si>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</si>
  <si>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</si>
  <si>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</si>
  <si>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</si>
  <si>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</si>
  <si>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</si>
  <si>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</si>
  <si>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</si>
  <si>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</si>
  <si>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</si>
  <si>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</si>
  <si>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</si>
  <si>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</si>
  <si>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</si>
  <si>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</si>
  <si>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</si>
  <si>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</si>
  <si>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</si>
  <si>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</si>
  <si>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</si>
  <si>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</si>
  <si>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</si>
  <si>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</si>
  <si>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</si>
  <si>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</si>
  <si>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</si>
  <si>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</si>
  <si>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</si>
  <si>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</si>
  <si>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</si>
  <si>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</si>
  <si>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</si>
  <si>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</si>
  <si>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</si>
  <si>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</si>
  <si>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</si>
  <si>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</si>
  <si>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</si>
  <si>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</si>
  <si>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</si>
  <si>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</si>
  <si>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</si>
  <si>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</si>
  <si>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</si>
  <si>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</si>
  <si>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</si>
  <si>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</si>
  <si>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</si>
  <si>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</si>
  <si>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</si>
  <si>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</si>
  <si>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</si>
  <si>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</si>
  <si>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</si>
  <si>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</si>
  <si>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</si>
  <si>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</si>
  <si>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</si>
  <si>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</si>
  <si>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</si>
  <si>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</si>
  <si>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</si>
  <si>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</si>
  <si>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</si>
  <si>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</si>
  <si>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</si>
  <si>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</si>
  <si>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</si>
  <si>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</si>
  <si>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</si>
  <si>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</si>
  <si>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</si>
  <si>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</si>
  <si>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</si>
  <si>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</si>
  <si>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</si>
  <si>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</si>
  <si>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</si>
  <si>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</si>
  <si>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</si>
  <si>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</si>
  <si>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</si>
  <si>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</si>
  <si>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</si>
  <si>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</si>
  <si>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</si>
  <si>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</si>
  <si>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</si>
  <si>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</si>
  <si>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</si>
  <si>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</si>
  <si>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</si>
  <si>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</si>
  <si>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</si>
  <si>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</si>
  <si>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</si>
  <si>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</si>
  <si>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</si>
  <si>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</si>
  <si>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</si>
  <si>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</si>
  <si>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</si>
  <si>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</si>
  <si>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</si>
  <si>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</si>
  <si>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</si>
  <si>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</si>
  <si>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</si>
  <si>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</si>
  <si>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</si>
  <si>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</si>
  <si>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</si>
  <si>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</si>
  <si>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</si>
  <si>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</si>
  <si>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</si>
  <si>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</si>
  <si>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</si>
  <si>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</si>
  <si>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</si>
  <si>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</si>
  <si>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</si>
  <si>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</si>
  <si>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</si>
  <si>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</si>
  <si>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</si>
  <si>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</si>
  <si>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</si>
  <si>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</si>
  <si>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</si>
  <si>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</si>
  <si>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</si>
  <si>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</si>
  <si>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</si>
  <si>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</si>
  <si>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</si>
  <si>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</si>
  <si>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</si>
  <si>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</si>
  <si>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</si>
  <si>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</si>
  <si>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</si>
  <si>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</si>
  <si>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</si>
  <si>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</si>
  <si>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</si>
  <si>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</si>
  <si>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</si>
  <si>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</si>
  <si>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</si>
  <si>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</si>
  <si>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</si>
  <si>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</si>
  <si>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</si>
  <si>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</si>
  <si>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</si>
  <si>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</si>
  <si>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</si>
  <si>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</si>
  <si>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</si>
  <si>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</si>
  <si>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</si>
  <si>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</si>
  <si>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</si>
  <si>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</si>
  <si>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</si>
  <si>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</si>
  <si>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</si>
  <si>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</si>
  <si>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</si>
  <si>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</si>
  <si>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</si>
  <si>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</si>
  <si>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</si>
  <si>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</si>
  <si>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</si>
  <si>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</si>
  <si>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</si>
  <si>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</si>
  <si>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</si>
  <si>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</si>
  <si>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</si>
  <si>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</si>
  <si>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</si>
  <si>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</si>
  <si>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</si>
  <si>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</si>
  <si>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</si>
  <si>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</si>
  <si>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</si>
  <si>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</si>
  <si>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</si>
  <si>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</si>
  <si>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</si>
  <si>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</si>
  <si>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</si>
  <si>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</si>
  <si>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</si>
  <si>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</si>
  <si>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</si>
  <si>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</si>
  <si>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</si>
  <si>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</si>
  <si>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</si>
  <si>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</si>
  <si>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</si>
  <si>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</si>
  <si>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</si>
  <si>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</si>
  <si>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</si>
  <si>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</si>
  <si>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</si>
  <si>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</si>
  <si>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</si>
  <si>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</si>
  <si>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</si>
  <si>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</si>
  <si>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</si>
  <si>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</si>
  <si>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</si>
  <si>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</si>
  <si>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</si>
  <si>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</si>
  <si>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</si>
  <si>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</si>
  <si>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</si>
  <si>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</si>
  <si>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</si>
  <si>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</si>
  <si>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</si>
  <si>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</si>
  <si>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</si>
  <si>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</si>
  <si>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</si>
  <si>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</si>
  <si>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</si>
  <si>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</si>
  <si>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</si>
  <si>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</si>
  <si>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</si>
  <si>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</si>
  <si>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</si>
  <si>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</si>
  <si>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</si>
  <si>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</si>
  <si>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</si>
  <si>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</si>
  <si>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</si>
  <si>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</si>
  <si>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</si>
  <si>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</si>
  <si>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</si>
  <si>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</si>
  <si>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</si>
  <si>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</si>
  <si>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</si>
  <si>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</si>
  <si>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</si>
  <si>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</si>
  <si>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</si>
  <si>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</si>
  <si>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</si>
  <si>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</si>
  <si>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</si>
  <si>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</si>
  <si>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</si>
  <si>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</si>
  <si>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</si>
  <si>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</si>
  <si>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</si>
  <si>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</si>
  <si>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</si>
  <si>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</si>
  <si>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</si>
  <si>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</si>
  <si>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</si>
  <si>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</si>
  <si>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</si>
  <si>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</si>
  <si>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</si>
  <si>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</si>
  <si>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</si>
  <si>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</si>
  <si>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</si>
  <si>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</si>
  <si>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</si>
  <si>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</si>
  <si>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</si>
  <si>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</si>
  <si>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</si>
  <si>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</si>
  <si>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</si>
  <si>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</si>
  <si>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</si>
  <si>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</si>
  <si>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</si>
  <si>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</si>
  <si>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</si>
  <si>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</si>
  <si>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</si>
  <si>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</si>
  <si>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</si>
  <si>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</si>
  <si>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</si>
  <si>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</si>
  <si>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</si>
  <si>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</si>
  <si>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</si>
  <si>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</si>
  <si>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</si>
  <si>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</si>
  <si>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</si>
  <si>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</si>
  <si>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</si>
  <si>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</si>
  <si>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</si>
  <si>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</si>
  <si>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</si>
  <si>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</si>
  <si>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</si>
  <si>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</si>
  <si>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</si>
  <si>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</si>
  <si>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</si>
  <si>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</si>
  <si>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</si>
  <si>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</si>
  <si>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</si>
  <si>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</si>
  <si>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</si>
  <si>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</si>
  <si>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</si>
  <si>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</si>
  <si>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</si>
  <si>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</si>
  <si>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</si>
  <si>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</si>
  <si>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</si>
  <si>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</si>
  <si>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</si>
  <si>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</si>
  <si>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</si>
  <si>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</si>
  <si>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</si>
  <si>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</si>
  <si>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</si>
  <si>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</si>
  <si>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</si>
  <si>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</si>
  <si>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</si>
  <si>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</si>
  <si>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</si>
  <si>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</si>
  <si>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</si>
  <si>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</si>
  <si>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</si>
  <si>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</si>
  <si>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</si>
  <si>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</si>
  <si>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</si>
  <si>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</si>
  <si>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</si>
  <si>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</si>
  <si>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</si>
  <si>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</si>
  <si>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</si>
  <si>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</si>
  <si>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</si>
  <si>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</si>
  <si>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</si>
  <si>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</si>
  <si>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</si>
  <si>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</si>
  <si>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</si>
  <si>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</si>
  <si>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</si>
  <si>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</si>
  <si>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</si>
  <si>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</si>
  <si>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</si>
  <si>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</si>
  <si>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</si>
  <si>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</si>
  <si>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</si>
  <si>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</si>
  <si>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</si>
  <si>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</si>
  <si>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</si>
  <si>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</si>
  <si>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</si>
  <si>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</si>
  <si>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</si>
  <si>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</si>
  <si>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</si>
  <si>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</si>
  <si>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</si>
  <si>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</si>
  <si>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</si>
  <si>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</si>
  <si>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</si>
  <si>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</si>
  <si>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</si>
  <si>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</si>
  <si>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</si>
  <si>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</si>
  <si>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</si>
  <si>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</si>
  <si>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</si>
  <si>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</si>
  <si>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</si>
  <si>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</si>
  <si>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</si>
  <si>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</si>
  <si>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</si>
  <si>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</si>
  <si>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</si>
  <si>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</si>
  <si>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</si>
  <si>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</si>
  <si>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</si>
  <si>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</si>
  <si>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</si>
  <si>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</si>
  <si>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</si>
  <si>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</si>
  <si>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</si>
  <si>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</si>
  <si>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</si>
  <si>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</si>
  <si>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</si>
  <si>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</si>
  <si>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</si>
  <si>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</si>
  <si>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</si>
  <si>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</si>
  <si>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</si>
  <si>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</si>
  <si>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</si>
  <si>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</si>
  <si>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</si>
  <si>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</si>
  <si>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</si>
  <si>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</si>
  <si>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</si>
  <si>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</si>
  <si>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</si>
  <si>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</si>
  <si>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</si>
  <si>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</si>
  <si>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</si>
  <si>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</si>
  <si>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</si>
  <si>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</si>
  <si>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</si>
  <si>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</si>
  <si>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</si>
  <si>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</si>
  <si>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</si>
  <si>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</si>
  <si>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</si>
  <si>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</si>
  <si>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</si>
  <si>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</si>
  <si>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</si>
  <si>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</si>
  <si>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</si>
  <si>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</si>
  <si>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</si>
  <si>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</si>
  <si>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</si>
  <si>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</si>
  <si>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</si>
  <si>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</si>
  <si>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</si>
  <si>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</si>
  <si>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</si>
  <si>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</si>
  <si>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</si>
  <si>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</si>
  <si>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</si>
  <si>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</si>
  <si>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</si>
  <si>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</si>
  <si>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</si>
  <si>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</si>
  <si>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</si>
  <si>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</si>
  <si>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</si>
  <si>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</si>
  <si>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</si>
  <si>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</si>
  <si>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</si>
  <si>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</si>
  <si>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</si>
  <si>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</si>
  <si>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</si>
  <si>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</si>
  <si>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</si>
  <si>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</si>
  <si>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</si>
  <si>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</si>
  <si>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</si>
  <si>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</si>
  <si>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</si>
  <si>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</si>
  <si>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</si>
  <si>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</si>
  <si>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</si>
  <si>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</si>
  <si>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</si>
  <si>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</si>
  <si>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</si>
  <si>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</si>
  <si>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</si>
  <si>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</si>
  <si>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</si>
  <si>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</si>
  <si>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</si>
  <si>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</si>
  <si>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</si>
  <si>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</si>
  <si>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</si>
  <si>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</si>
  <si>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</si>
  <si>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</si>
  <si>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</si>
  <si>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</si>
  <si>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</si>
  <si>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</si>
  <si>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</si>
  <si>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</si>
  <si>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</si>
  <si>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</si>
  <si>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</si>
  <si>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</si>
  <si>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</si>
  <si>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</si>
  <si>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</si>
  <si>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</si>
  <si>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</si>
  <si>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</si>
  <si>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</si>
  <si>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</si>
  <si>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</si>
  <si>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</si>
  <si>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</si>
  <si>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</si>
  <si>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</si>
  <si>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</si>
  <si>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</si>
  <si>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</si>
  <si>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</si>
  <si>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</si>
  <si>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</si>
  <si>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</si>
  <si>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</si>
  <si>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</si>
  <si>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</si>
  <si>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</si>
  <si>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</si>
  <si>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</si>
  <si>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</si>
  <si>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</si>
  <si>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</si>
  <si>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</si>
  <si>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</si>
  <si>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</si>
  <si>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</si>
  <si>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</si>
  <si>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</si>
  <si>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</si>
  <si>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</si>
  <si>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</si>
  <si>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</si>
  <si>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</si>
  <si>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</si>
  <si>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</si>
  <si>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</si>
  <si>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</si>
  <si>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</si>
  <si>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</si>
  <si>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</si>
  <si>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</si>
  <si>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</si>
  <si>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</si>
  <si>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</si>
  <si>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</si>
  <si>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</si>
  <si>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</si>
  <si>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</si>
  <si>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</si>
  <si>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</si>
  <si>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</si>
  <si>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</si>
  <si>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</si>
  <si>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</si>
  <si>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</si>
  <si>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</si>
  <si>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</si>
  <si>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</si>
  <si>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</si>
  <si>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</si>
  <si>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</si>
  <si>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</si>
  <si>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</si>
  <si>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</si>
  <si>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</si>
  <si>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</si>
  <si>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</si>
  <si>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</si>
  <si>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</si>
  <si>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</si>
  <si>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</si>
  <si>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</si>
  <si>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</si>
  <si>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</si>
  <si>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</si>
  <si>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</si>
  <si>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</si>
  <si>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</si>
  <si>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</si>
  <si>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</si>
  <si>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</si>
  <si>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</si>
  <si>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</si>
  <si>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</si>
  <si>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</si>
  <si>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</si>
  <si>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</si>
  <si>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</si>
  <si>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</si>
  <si>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</si>
  <si>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</si>
  <si>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</si>
  <si>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</si>
  <si>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</si>
  <si>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</si>
  <si>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</si>
  <si>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</si>
  <si>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</si>
  <si>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</si>
  <si>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</si>
  <si>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</si>
  <si>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</si>
  <si>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</si>
  <si>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</si>
  <si>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</si>
  <si>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</si>
  <si>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</si>
  <si>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</si>
  <si>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</si>
  <si>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</si>
  <si>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</si>
  <si>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</si>
  <si>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</si>
  <si>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</si>
  <si>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</si>
  <si>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</si>
  <si>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</si>
  <si>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</si>
  <si>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</si>
  <si>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</si>
  <si>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</si>
  <si>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</si>
  <si>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</si>
  <si>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</si>
  <si>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</si>
  <si>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</si>
  <si>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</si>
  <si>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</si>
  <si>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</si>
  <si>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</si>
  <si>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</si>
  <si>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</si>
  <si>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</si>
  <si>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</si>
  <si>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</si>
  <si>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</si>
  <si>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</si>
  <si>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</si>
  <si>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</si>
  <si>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</si>
  <si>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</si>
  <si>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</si>
  <si>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</si>
  <si>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</si>
  <si>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</si>
  <si>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</si>
  <si>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</si>
  <si>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</si>
  <si>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</si>
  <si>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</si>
  <si>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</si>
  <si>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</si>
  <si>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</si>
  <si>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</si>
  <si>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</si>
  <si>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</si>
  <si>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</si>
  <si>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</si>
  <si>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</si>
  <si>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</si>
  <si>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</si>
  <si>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</si>
  <si>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</si>
  <si>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</si>
  <si>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</si>
  <si>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</si>
  <si>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</si>
  <si>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</si>
  <si>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</si>
  <si>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</si>
  <si>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</si>
  <si>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</si>
  <si>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</si>
  <si>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</si>
  <si>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</si>
  <si>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</si>
  <si>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</si>
  <si>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</si>
  <si>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</si>
  <si>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</si>
  <si>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</si>
  <si>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</si>
  <si>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</si>
  <si>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</si>
  <si>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</si>
  <si>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</si>
  <si>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</si>
  <si>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</si>
  <si>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</si>
  <si>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</si>
  <si>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</si>
  <si>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</si>
  <si>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</si>
  <si>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</si>
  <si>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</si>
  <si>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</si>
  <si>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</si>
  <si>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</si>
  <si>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</si>
  <si>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</si>
  <si>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</si>
  <si>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</si>
  <si>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</si>
  <si>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</si>
  <si>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</si>
  <si>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</si>
  <si>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</si>
  <si>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</si>
  <si>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</si>
  <si>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</si>
  <si>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</si>
  <si>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</si>
  <si>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</si>
  <si>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</si>
  <si>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</si>
  <si>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</si>
  <si>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</si>
  <si>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</si>
  <si>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</si>
  <si>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</si>
  <si>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</si>
  <si>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</si>
  <si>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</si>
  <si>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</si>
  <si>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</si>
  <si>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</si>
  <si>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</si>
  <si>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</si>
  <si>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</si>
  <si>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</si>
  <si>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</si>
  <si>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</si>
  <si>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</si>
  <si>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</si>
  <si>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</si>
  <si>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</si>
  <si>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</si>
  <si>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</si>
  <si>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</si>
  <si>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</si>
  <si>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</si>
  <si>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</si>
  <si>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</si>
  <si>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</si>
  <si>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</si>
  <si>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</si>
  <si>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</si>
  <si>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</si>
  <si>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</si>
  <si>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</si>
  <si>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</si>
  <si>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</si>
  <si>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</si>
  <si>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</si>
  <si>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</si>
  <si>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</si>
  <si>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</si>
  <si>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</si>
  <si>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</si>
  <si>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</si>
  <si>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</si>
  <si>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</si>
  <si>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</si>
  <si>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</si>
  <si>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</si>
  <si>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</si>
  <si>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</si>
  <si>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</si>
  <si>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</si>
  <si>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</si>
  <si>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</si>
  <si>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</si>
  <si>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</si>
  <si>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</si>
  <si>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</si>
  <si>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</si>
  <si>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</si>
  <si>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</si>
  <si>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</si>
  <si>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</si>
  <si>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</si>
  <si>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</si>
  <si>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</si>
  <si>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</si>
  <si>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</si>
  <si>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</si>
  <si>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</si>
  <si>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</si>
  <si>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</si>
  <si>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</si>
  <si>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</si>
  <si>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</si>
  <si>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</si>
  <si>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</si>
  <si>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</si>
  <si>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</si>
  <si>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</si>
  <si>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</si>
  <si>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</si>
  <si>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</si>
  <si>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</si>
  <si>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</si>
  <si>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</si>
  <si>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</si>
  <si>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</si>
  <si>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</si>
  <si>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</si>
  <si>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</si>
  <si>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</si>
  <si>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</si>
  <si>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</si>
  <si>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</si>
  <si>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</si>
  <si>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</si>
  <si>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</si>
  <si>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</si>
  <si>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</si>
  <si>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</si>
  <si>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</si>
  <si>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</si>
  <si>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</si>
  <si>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</si>
  <si>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</si>
  <si>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</si>
  <si>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</si>
  <si>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</si>
  <si>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</si>
  <si>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</si>
  <si>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</si>
  <si>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</si>
  <si>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</si>
  <si>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</si>
  <si>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</si>
  <si>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</si>
  <si>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</si>
  <si>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</si>
  <si>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</si>
  <si>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</si>
  <si>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</si>
  <si>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</si>
  <si>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</si>
  <si>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</si>
  <si>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</si>
  <si>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</si>
  <si>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</si>
  <si>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</si>
  <si>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</si>
  <si>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</si>
  <si>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</si>
  <si>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</si>
  <si>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</si>
  <si>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</si>
  <si>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</si>
  <si>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</si>
  <si>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</si>
  <si>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</si>
  <si>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</si>
  <si>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</si>
  <si>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</si>
  <si>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</si>
  <si>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</si>
  <si>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</si>
  <si>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</si>
  <si>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</si>
  <si>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</si>
  <si>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</si>
  <si>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</si>
  <si>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</si>
  <si>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</si>
  <si>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</si>
  <si>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</si>
  <si>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</si>
  <si>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</si>
  <si>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</si>
  <si>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</si>
  <si>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</si>
  <si>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</si>
  <si>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</si>
  <si>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</si>
  <si>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</si>
  <si>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</si>
  <si>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</si>
  <si>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</si>
  <si>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</si>
  <si>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</si>
  <si>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</si>
  <si>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</si>
  <si>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</si>
  <si>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</si>
  <si>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</si>
  <si>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</si>
  <si>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</si>
  <si>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</si>
  <si>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</si>
  <si>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</si>
  <si>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</si>
  <si>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</si>
  <si>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</si>
  <si>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</si>
  <si>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</si>
  <si>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</si>
  <si>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</si>
  <si>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</si>
  <si>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</si>
  <si>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</si>
  <si>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</si>
  <si>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</si>
  <si>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</si>
  <si>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</si>
  <si>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</si>
  <si>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</si>
  <si>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</si>
  <si>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</si>
  <si>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</si>
  <si>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</si>
  <si>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</si>
  <si>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</si>
  <si>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</si>
  <si>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</si>
  <si>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</si>
  <si>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</si>
  <si>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</si>
  <si>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</si>
  <si>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</si>
  <si>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</si>
  <si>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</si>
  <si>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</si>
  <si>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</si>
  <si>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</si>
  <si>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</si>
  <si>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</si>
  <si>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</si>
  <si>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</si>
  <si>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</si>
  <si>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</si>
  <si>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</si>
  <si>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</si>
  <si>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</si>
  <si>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</si>
  <si>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</si>
  <si>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</si>
  <si>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</si>
  <si>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</si>
  <si>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</si>
  <si>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</si>
  <si>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</si>
  <si>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</si>
  <si>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</si>
  <si>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</si>
  <si>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</si>
  <si>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</si>
  <si>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</si>
  <si>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</si>
  <si>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</si>
  <si>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</si>
  <si>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</si>
  <si>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</si>
  <si>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</si>
  <si>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</si>
  <si>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</si>
  <si>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</si>
  <si>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</si>
  <si>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</si>
  <si>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</si>
  <si>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</si>
  <si>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</si>
  <si>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</si>
  <si>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</si>
  <si>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</si>
  <si>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</si>
  <si>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</si>
  <si>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</si>
  <si>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</si>
  <si>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</si>
  <si>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</si>
  <si>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</si>
  <si>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</si>
  <si>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</si>
  <si>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</si>
  <si>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</si>
  <si>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</si>
  <si>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</si>
  <si>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</si>
  <si>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</si>
  <si>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</si>
  <si>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</si>
  <si>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</si>
  <si>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</si>
  <si>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</si>
  <si>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</si>
  <si>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</si>
  <si>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</si>
  <si>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</si>
  <si>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</si>
  <si>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</si>
  <si>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</si>
  <si>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</si>
  <si>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</si>
  <si>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</si>
  <si>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</si>
  <si>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</si>
  <si>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</si>
  <si>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</si>
  <si>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</si>
  <si>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</si>
  <si>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</si>
  <si>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</si>
  <si>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</si>
  <si>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</si>
  <si>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</si>
  <si>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</si>
  <si>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</si>
  <si>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</si>
  <si>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</si>
  <si>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</si>
  <si>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</si>
  <si>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</si>
  <si>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</si>
  <si>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</si>
  <si>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</si>
  <si>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</si>
  <si>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</si>
  <si>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</si>
  <si>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</si>
  <si>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</si>
  <si>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</si>
  <si>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</si>
  <si>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</si>
  <si>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</si>
  <si>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</si>
  <si>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</si>
  <si>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</si>
  <si>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</si>
  <si>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</si>
  <si>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</si>
  <si>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</si>
  <si>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</si>
  <si>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</si>
  <si>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</si>
  <si>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</si>
  <si>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</si>
  <si>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</si>
  <si>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</si>
  <si>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</si>
  <si>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</si>
  <si>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</si>
  <si>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</si>
  <si>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</si>
  <si>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</si>
  <si>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</si>
  <si>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</si>
  <si>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</si>
  <si>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</si>
  <si>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</si>
  <si>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</si>
  <si>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</si>
  <si>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</si>
  <si>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</si>
  <si>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</si>
  <si>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</si>
  <si>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</si>
  <si>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</si>
  <si>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</si>
  <si>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</si>
  <si>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</si>
  <si>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</si>
  <si>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</si>
  <si>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</si>
  <si>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</si>
  <si>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</si>
  <si>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</si>
  <si>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</si>
  <si>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</si>
  <si>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</si>
  <si>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</si>
  <si>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</si>
  <si>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</si>
  <si>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</si>
  <si>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</si>
  <si>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</si>
  <si>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</si>
  <si>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</si>
  <si>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</si>
  <si>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</si>
  <si>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</si>
  <si>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</si>
  <si>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</si>
  <si>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</si>
  <si>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</si>
  <si>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</si>
  <si>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</si>
  <si>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</si>
  <si>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</si>
  <si>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</si>
  <si>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</si>
  <si>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</si>
  <si>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</si>
  <si>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</si>
  <si>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</si>
  <si>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</si>
  <si>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</si>
  <si>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</si>
  <si>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</si>
  <si>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</si>
  <si>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</si>
  <si>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</si>
  <si>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</si>
  <si>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</si>
  <si>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</si>
  <si>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</si>
  <si>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</si>
  <si>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</si>
  <si>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</si>
  <si>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</si>
  <si>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</si>
  <si>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</si>
  <si>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</si>
  <si>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</si>
  <si>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</si>
  <si>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</si>
  <si>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</si>
  <si>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</si>
  <si>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</si>
  <si>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</si>
  <si>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</si>
  <si>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</si>
  <si>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</si>
  <si>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</si>
  <si>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</si>
  <si>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</si>
  <si>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</si>
  <si>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</si>
  <si>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</si>
  <si>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</si>
  <si>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</si>
  <si>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</si>
  <si>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</si>
  <si>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</si>
  <si>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</si>
  <si>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</si>
  <si>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</si>
  <si>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</si>
  <si>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</si>
  <si>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</si>
  <si>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</si>
  <si>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</si>
  <si>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</si>
  <si>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</si>
  <si>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</si>
  <si>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</si>
  <si>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</si>
  <si>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</si>
  <si>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</si>
  <si>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</si>
  <si>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</si>
  <si>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</si>
  <si>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</si>
  <si>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</si>
  <si>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</si>
  <si>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</si>
  <si>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</si>
  <si>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</si>
  <si>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</si>
  <si>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</si>
  <si>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</si>
  <si>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</si>
  <si>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</si>
  <si>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</si>
  <si>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</si>
  <si>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</si>
  <si>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</si>
  <si>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</si>
  <si>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</si>
  <si>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</si>
  <si>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</si>
  <si>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</si>
  <si>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</si>
  <si>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</si>
  <si>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</si>
  <si>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</si>
  <si>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</si>
  <si>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</si>
  <si>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</si>
  <si>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</si>
  <si>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</si>
  <si>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</si>
  <si>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</si>
  <si>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</si>
  <si>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</si>
  <si>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</si>
  <si>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</si>
  <si>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</si>
  <si>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</si>
  <si>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</si>
  <si>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</si>
  <si>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</si>
  <si>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</si>
  <si>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</si>
  <si>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</si>
  <si>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</si>
  <si>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</si>
  <si>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</si>
  <si>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</si>
  <si>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</si>
  <si>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</si>
  <si>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</si>
  <si>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</si>
  <si>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</si>
  <si>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</si>
  <si>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</si>
  <si>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</si>
  <si>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</si>
  <si>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</si>
  <si>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</si>
  <si>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</si>
  <si>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</si>
  <si>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</si>
  <si>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</si>
  <si>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</si>
  <si>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</si>
  <si>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</si>
  <si>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</si>
  <si>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</si>
  <si>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</si>
  <si>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</si>
  <si>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</si>
  <si>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</si>
  <si>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</si>
  <si>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</si>
  <si>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</si>
  <si>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</si>
  <si>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</si>
  <si>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</si>
  <si>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</si>
  <si>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</si>
  <si>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</si>
  <si>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</si>
  <si>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</si>
  <si>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</si>
  <si>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</si>
  <si>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</si>
  <si>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</si>
  <si>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</si>
  <si>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</si>
  <si>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</si>
  <si>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</si>
  <si>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</si>
  <si>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</si>
  <si>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</si>
  <si>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</si>
  <si>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</si>
  <si>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</si>
  <si>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</si>
  <si>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</si>
  <si>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</si>
  <si>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</si>
  <si>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</si>
  <si>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</si>
  <si>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</si>
  <si>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</si>
  <si>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</si>
  <si>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</si>
  <si>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</si>
  <si>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</si>
  <si>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</si>
  <si>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</si>
  <si>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</si>
  <si>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</si>
  <si>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</si>
  <si>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</si>
  <si>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</si>
  <si>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</si>
  <si>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</si>
  <si>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</si>
  <si>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</si>
  <si>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</si>
  <si>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</si>
  <si>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</si>
  <si>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</si>
  <si>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</si>
  <si>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</si>
  <si>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</si>
  <si>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</si>
  <si>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</si>
  <si>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</si>
  <si>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</si>
  <si>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</si>
  <si>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</si>
  <si>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</si>
  <si>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</si>
  <si>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</si>
  <si>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</si>
  <si>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</si>
  <si>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</si>
  <si>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</si>
  <si>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</si>
  <si>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</si>
  <si>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</si>
  <si>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</si>
  <si>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</si>
  <si>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</si>
  <si>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</si>
  <si>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</si>
  <si>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</si>
  <si>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</si>
  <si>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</si>
  <si>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</si>
  <si>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</si>
  <si>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</si>
  <si>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</si>
  <si>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</si>
  <si>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</si>
  <si>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</si>
  <si>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</si>
  <si>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</si>
  <si>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</si>
  <si>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</si>
  <si>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</si>
  <si>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</si>
  <si>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</si>
  <si>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</si>
  <si>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</si>
  <si>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</si>
  <si>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</si>
  <si>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</si>
  <si>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</si>
  <si>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</si>
  <si>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</si>
  <si>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</si>
  <si>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</si>
  <si>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</si>
  <si>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</si>
  <si>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</si>
  <si>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</si>
  <si>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</si>
  <si>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</si>
  <si>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</si>
  <si>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</si>
  <si>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</si>
  <si>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</si>
  <si>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</si>
  <si>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</si>
  <si>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</si>
  <si>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</si>
  <si>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</si>
  <si>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</si>
  <si>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</si>
  <si>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</si>
  <si>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</si>
  <si>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</si>
  <si>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</si>
  <si>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</si>
  <si>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</si>
  <si>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</si>
  <si>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</si>
  <si>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</si>
  <si>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</si>
  <si>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</si>
  <si>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</si>
  <si>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</si>
  <si>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</si>
  <si>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</si>
  <si>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</si>
  <si>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</si>
  <si>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</si>
  <si>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</si>
  <si>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</si>
  <si>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</si>
  <si>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</si>
  <si>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</si>
  <si>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</si>
  <si>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</si>
  <si>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</si>
  <si>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</si>
  <si>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</si>
  <si>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</si>
  <si>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</si>
  <si>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</si>
  <si>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</si>
  <si>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</si>
  <si>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</si>
  <si>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</si>
  <si>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</si>
  <si>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</si>
  <si>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</si>
  <si>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</si>
  <si>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</si>
  <si>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</si>
  <si>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</si>
  <si>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</si>
  <si>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</si>
  <si>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</si>
  <si>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</si>
  <si>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</si>
  <si>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</si>
  <si>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</si>
  <si>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</si>
  <si>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</si>
  <si>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</si>
  <si>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</si>
  <si>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</si>
  <si>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</si>
  <si>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</si>
  <si>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</si>
  <si>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</si>
  <si>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</si>
  <si>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</si>
  <si>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</si>
  <si>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</si>
  <si>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</si>
  <si>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</si>
  <si>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</si>
  <si>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</si>
  <si>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</si>
  <si>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</si>
  <si>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</si>
  <si>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</si>
  <si>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</si>
  <si>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</si>
  <si>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</si>
  <si>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</si>
  <si>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</si>
  <si>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</si>
  <si>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</si>
  <si>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</si>
  <si>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</si>
  <si>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</si>
  <si>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</si>
  <si>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</si>
  <si>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</si>
  <si>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</si>
  <si>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</si>
  <si>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</si>
  <si>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</si>
  <si>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</si>
  <si>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</si>
  <si>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</si>
  <si>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</si>
  <si>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</si>
  <si>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</si>
  <si>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</si>
  <si>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</si>
  <si>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</si>
  <si>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</si>
  <si>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</si>
  <si>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</si>
  <si>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</si>
  <si>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</si>
  <si>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</si>
  <si>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</si>
  <si>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</si>
  <si>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</si>
  <si>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</si>
  <si>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</si>
  <si>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</si>
  <si>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</si>
  <si>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</si>
  <si>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</si>
  <si>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</si>
  <si>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</si>
  <si>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</si>
  <si>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</si>
  <si>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</si>
  <si>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</si>
  <si>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</si>
  <si>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</si>
  <si>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</si>
  <si>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</si>
  <si>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</si>
  <si>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</si>
  <si>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</si>
  <si>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</si>
  <si>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</si>
  <si>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</si>
  <si>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</si>
  <si>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</si>
  <si>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</si>
  <si>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</si>
  <si>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</si>
  <si>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</si>
  <si>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</si>
  <si>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</si>
  <si>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</si>
  <si>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</si>
  <si>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</si>
  <si>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</si>
  <si>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</si>
  <si>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</si>
  <si>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</si>
  <si>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</si>
  <si>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</si>
  <si>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</si>
  <si>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</si>
  <si>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</si>
  <si>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</si>
  <si>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</si>
  <si>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</si>
  <si>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</si>
  <si>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</si>
  <si>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</si>
  <si>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</si>
  <si>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</si>
  <si>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</si>
  <si>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</si>
  <si>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</si>
  <si>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</si>
  <si>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</si>
  <si>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05096810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</si>
  <si>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</si>
  <si>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</si>
  <si>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</si>
  <si>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BES</t>
  </si>
  <si>
    <t xml:space="preserve">NOM_PRELEV_DETERM</t>
  </si>
  <si>
    <t xml:space="preserve">AQUASCOP BIOLOGIE site de Monptellier</t>
  </si>
  <si>
    <t xml:space="preserve">LB_STATION</t>
  </si>
  <si>
    <t xml:space="preserve">LE BES A SAINT-JUERY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</si>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</sst>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706549</v>
      </c>
      <c r="G10" s="25"/>
      <c r="H10" s="25"/>
    </row>
    <row r="11" customFormat="false" ht="15" hidden="false" customHeight="false" outlineLevel="0" collapsed="false">
      <c r="A11" s="26" t="s">
        <v>5183</v>
      </c>
      <c r="B11" s="30" t="n">
        <v>44081</v>
      </c>
      <c r="D11" s="26" t="s">
        <v>5184</v>
      </c>
      <c r="E11" s="29" t="n">
        <v>6414232</v>
      </c>
      <c r="G11" s="25"/>
      <c r="H11" s="25"/>
    </row>
    <row r="12" customFormat="false" ht="15" hidden="false" customHeight="false" outlineLevel="0" collapsed="false">
      <c r="A12" s="26" t="s">
        <v>5185</v>
      </c>
      <c r="B12" s="29" t="s">
        <v>5186</v>
      </c>
      <c r="D12" s="26" t="s">
        <v>5187</v>
      </c>
      <c r="E12" s="29" t="n">
        <v>706646</v>
      </c>
      <c r="G12" s="25"/>
      <c r="H12" s="25"/>
    </row>
    <row r="13" customFormat="false" ht="17.25" hidden="false" customHeight="true" outlineLevel="0" collapsed="false">
      <c r="A13" s="12"/>
      <c r="B13" s="31"/>
      <c r="D13" s="26" t="s">
        <v>5188</v>
      </c>
      <c r="E13" s="29" t="n">
        <v>6414259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706549</v>
      </c>
    </row>
    <row r="18" customFormat="false" ht="15" hidden="false" customHeight="false" outlineLevel="0" collapsed="false">
      <c r="A18" s="36"/>
      <c r="B18" s="37" t="s">
        <v>5196</v>
      </c>
      <c r="C18" s="38" t="n">
        <f aca="false">E11</f>
        <v>6414232</v>
      </c>
    </row>
    <row r="19" customFormat="false" ht="15" hidden="false" customHeight="false" outlineLevel="0" collapsed="false">
      <c r="A19" s="33" t="s">
        <v>5197</v>
      </c>
      <c r="B19" s="39" t="n">
        <v>923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87</v>
      </c>
      <c r="D35" s="52" t="s">
        <v>5215</v>
      </c>
      <c r="E35" s="53" t="n">
        <v>13</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13.6</v>
      </c>
      <c r="C37" s="50"/>
      <c r="D37" s="55" t="s">
        <v>5219</v>
      </c>
      <c r="E37" s="34" t="n">
        <v>11</v>
      </c>
    </row>
    <row r="38" s="56" customFormat="true" ht="15" hidden="false" customHeight="true" outlineLevel="0" collapsed="false">
      <c r="A38" s="54" t="s">
        <v>5220</v>
      </c>
      <c r="B38" s="34" t="n">
        <v>20</v>
      </c>
      <c r="C38" s="50"/>
      <c r="D38" s="55" t="s">
        <v>5220</v>
      </c>
      <c r="E38" s="34" t="n">
        <v>70</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t="n">
        <v>2</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2</v>
      </c>
      <c r="C76" s="50"/>
      <c r="D76" s="26" t="s">
        <v>5253</v>
      </c>
      <c r="E76" s="62"/>
    </row>
    <row r="77" s="17" customFormat="true" ht="15" hidden="false" customHeight="false" outlineLevel="0" collapsed="false">
      <c r="A77" s="33" t="s">
        <v>5254</v>
      </c>
      <c r="B77" s="62" t="n">
        <v>5</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3</v>
      </c>
      <c r="C84" s="50"/>
      <c r="D84" s="26" t="s">
        <v>5259</v>
      </c>
      <c r="E84" s="62" t="n">
        <v>3</v>
      </c>
    </row>
    <row r="85" s="17" customFormat="true" ht="15" hidden="false" customHeight="false" outlineLevel="0" collapsed="false">
      <c r="A85" s="33" t="s">
        <v>5260</v>
      </c>
      <c r="B85" s="62" t="n">
        <v>1</v>
      </c>
      <c r="C85" s="50"/>
      <c r="D85" s="26" t="s">
        <v>5260</v>
      </c>
      <c r="E85" s="62" t="n">
        <v>1</v>
      </c>
    </row>
    <row r="86" s="17" customFormat="true" ht="15" hidden="false" customHeight="false" outlineLevel="0" collapsed="false">
      <c r="A86" s="33" t="s">
        <v>5261</v>
      </c>
      <c r="B86" s="62" t="n">
        <v>2</v>
      </c>
      <c r="C86" s="50"/>
      <c r="D86" s="26" t="s">
        <v>5261</v>
      </c>
      <c r="E86" s="62" t="n">
        <v>1</v>
      </c>
    </row>
    <row r="87" s="17" customFormat="true" ht="15" hidden="false" customHeight="false" outlineLevel="0" collapsed="false">
      <c r="A87" s="33" t="s">
        <v>5262</v>
      </c>
      <c r="B87" s="62" t="n">
        <v>1</v>
      </c>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5</v>
      </c>
      <c r="E97" s="82" t="n">
        <v>10</v>
      </c>
      <c r="F97" s="82" t="s">
        <v>5275</v>
      </c>
      <c r="G97" s="83"/>
      <c r="H97" s="84"/>
    </row>
    <row r="98" customFormat="false" ht="15" hidden="false" customHeight="false" outlineLevel="0" collapsed="false">
      <c r="A98" s="78" t="s">
        <v>1477</v>
      </c>
      <c r="B98" s="79" t="str">
        <f aca="false">IF(A98="NEWCOD",IF(ISBLANK(G98),"renseigner le champ 'Nouveau taxon'",G98),VLOOKUP(A98,'Ref Taxo'!A:B,2,FALSE()))</f>
        <v>Didymosphenia</v>
      </c>
      <c r="C98" s="80" t="n">
        <f aca="false">IF(A98="NEWCOD",IF(ISBLANK(H98),"NoCod",H98),VLOOKUP(A98,'Ref Taxo'!A:D,4,FALSE()))</f>
        <v>9381</v>
      </c>
      <c r="D98" s="81" t="n">
        <v>0.1</v>
      </c>
      <c r="E98" s="82" t="n">
        <v>0.2</v>
      </c>
      <c r="F98" s="82" t="s">
        <v>5275</v>
      </c>
      <c r="G98" s="85"/>
      <c r="H98" s="86"/>
    </row>
    <row r="99" customFormat="false" ht="15" hidden="false" customHeight="false" outlineLevel="0" collapsed="false">
      <c r="A99" s="78" t="s">
        <v>1676</v>
      </c>
      <c r="B99" s="79" t="str">
        <f aca="false">IF(A99="NEWCOD",IF(ISBLANK(G99),"renseigner le champ 'Nouveau taxon'",G99),VLOOKUP(A99,'Ref Taxo'!A:B,2,FALSE()))</f>
        <v>Encyonema</v>
      </c>
      <c r="C99" s="80" t="n">
        <f aca="false">IF(A99="NEWCOD",IF(ISBLANK(H99),"NoCod",H99),VLOOKUP(A99,'Ref Taxo'!A:D,4,FALSE()))</f>
        <v>9378</v>
      </c>
      <c r="D99" s="81" t="n">
        <v>0.01</v>
      </c>
      <c r="E99" s="82" t="n">
        <v>3.5</v>
      </c>
      <c r="F99" s="82" t="s">
        <v>5275</v>
      </c>
      <c r="G99" s="85"/>
      <c r="H99" s="86"/>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2.1</v>
      </c>
      <c r="E100" s="82" t="n">
        <v>14</v>
      </c>
      <c r="F100" s="82" t="s">
        <v>5275</v>
      </c>
      <c r="G100" s="85"/>
      <c r="H100" s="86"/>
    </row>
    <row r="101" customFormat="false" ht="15" hidden="false" customHeight="false" outlineLevel="0" collapsed="false">
      <c r="A101" s="78" t="s">
        <v>2089</v>
      </c>
      <c r="B101" s="79" t="str">
        <f aca="false">IF(A101="NEWCOD",IF(ISBLANK(G101),"renseigner le champ 'Nouveau taxon'",G101),VLOOKUP(A101,'Ref Taxo'!A:B,2,FALSE()))</f>
        <v>Gomphoneis</v>
      </c>
      <c r="C101" s="80" t="n">
        <f aca="false">IF(A101="NEWCOD",IF(ISBLANK(H101),"NoCod",H101),VLOOKUP(A101,'Ref Taxo'!A:D,4,FALSE()))</f>
        <v>9382</v>
      </c>
      <c r="D101" s="81" t="n">
        <v>4.2</v>
      </c>
      <c r="E101" s="82" t="n">
        <v>8.75</v>
      </c>
      <c r="F101" s="82" t="s">
        <v>5275</v>
      </c>
      <c r="G101" s="85"/>
      <c r="H101" s="86"/>
    </row>
    <row r="102" customFormat="false" ht="15" hidden="false" customHeight="false" outlineLevel="0" collapsed="false">
      <c r="A102" s="78" t="s">
        <v>2601</v>
      </c>
      <c r="B102" s="79" t="str">
        <f aca="false">IF(A102="NEWCOD",IF(ISBLANK(G102),"renseigner le champ 'Nouveau taxon'",G102),VLOOKUP(A102,'Ref Taxo'!A:B,2,FALSE()))</f>
        <v>Lemanea</v>
      </c>
      <c r="C102" s="80" t="n">
        <f aca="false">IF(A102="NEWCOD",IF(ISBLANK(H102),"NoCod",H102),VLOOKUP(A102,'Ref Taxo'!A:D,4,FALSE()))</f>
        <v>1159</v>
      </c>
      <c r="D102" s="81" t="n">
        <v>0.01</v>
      </c>
      <c r="E102" s="82"/>
      <c r="F102" s="82" t="s">
        <v>5275</v>
      </c>
      <c r="G102" s="85"/>
      <c r="H102" s="86"/>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0.35</v>
      </c>
      <c r="E103" s="82" t="n">
        <v>1.75</v>
      </c>
      <c r="F103" s="82" t="s">
        <v>5275</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c r="E104" s="82" t="n">
        <v>0.05</v>
      </c>
      <c r="F104" s="82" t="s">
        <v>5275</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8</v>
      </c>
      <c r="E105" s="82" t="n">
        <v>45</v>
      </c>
      <c r="F105" s="82" t="s">
        <v>5275</v>
      </c>
      <c r="G105" s="85"/>
      <c r="H105" s="86"/>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c r="E106" s="82" t="n">
        <v>0.01</v>
      </c>
      <c r="F106" s="82" t="s">
        <v>5275</v>
      </c>
      <c r="G106" s="85"/>
      <c r="H106" s="86"/>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0.01</v>
      </c>
      <c r="E107" s="82"/>
      <c r="F107" s="82" t="s">
        <v>5275</v>
      </c>
      <c r="G107" s="85"/>
      <c r="H107" s="86"/>
    </row>
    <row r="108" customFormat="false" ht="1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0.01</v>
      </c>
      <c r="E108" s="82"/>
      <c r="F108" s="82" t="s">
        <v>5275</v>
      </c>
      <c r="G108" s="85"/>
      <c r="H108" s="86"/>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0.01</v>
      </c>
      <c r="E109" s="82" t="n">
        <v>0.01</v>
      </c>
      <c r="F109" s="82" t="s">
        <v>5275</v>
      </c>
      <c r="G109" s="85"/>
      <c r="H109" s="86"/>
    </row>
    <row r="110" customFormat="false" ht="15" hidden="false" customHeight="false" outlineLevel="0" collapsed="false">
      <c r="A110" s="78" t="s">
        <v>683</v>
      </c>
      <c r="B110" s="79" t="str">
        <f aca="false">IF(A110="NEWCOD",IF(ISBLANK(G110),"renseigner le champ 'Nouveau taxon'",G110),VLOOKUP(A110,'Ref Taxo'!A:B,2,FALSE()))</f>
        <v>Carex acuta</v>
      </c>
      <c r="C110" s="80" t="n">
        <f aca="false">IF(A110="NEWCOD",IF(ISBLANK(H110),"NoCod",H110),VLOOKUP(A110,'Ref Taxo'!A:D,4,FALSE()))</f>
        <v>1467</v>
      </c>
      <c r="D110" s="81" t="n">
        <v>0.01</v>
      </c>
      <c r="E110" s="82" t="n">
        <v>0.1</v>
      </c>
      <c r="F110" s="82" t="s">
        <v>5275</v>
      </c>
      <c r="G110" s="85"/>
      <c r="H110" s="86"/>
    </row>
    <row r="111" customFormat="false" ht="15" hidden="false" customHeight="false" outlineLevel="0" collapsed="false">
      <c r="A111" s="78" t="s">
        <v>1617</v>
      </c>
      <c r="B111" s="79" t="str">
        <f aca="false">IF(A111="NEWCOD",IF(ISBLANK(G111),"renseigner le champ 'Nouveau taxon'",G111),VLOOKUP(A111,'Ref Taxo'!A:B,2,FALSE()))</f>
        <v>Eleocharis palustris</v>
      </c>
      <c r="C111" s="80" t="n">
        <f aca="false">IF(A111="NEWCOD",IF(ISBLANK(H111),"NoCod",H111),VLOOKUP(A111,'Ref Taxo'!A:D,4,FALSE()))</f>
        <v>1506</v>
      </c>
      <c r="D111" s="81" t="n">
        <v>0.02</v>
      </c>
      <c r="E111" s="82" t="n">
        <v>0.15</v>
      </c>
      <c r="F111" s="82" t="s">
        <v>5275</v>
      </c>
      <c r="G111" s="85"/>
      <c r="H111" s="86"/>
    </row>
    <row r="112" customFormat="false" ht="15" hidden="false" customHeight="false" outlineLevel="0" collapsed="false">
      <c r="A112" s="78" t="s">
        <v>2883</v>
      </c>
      <c r="B112" s="79" t="str">
        <f aca="false">IF(A112="NEWCOD",IF(ISBLANK(G112),"renseigner le champ 'Nouveau taxon'",G112),VLOOKUP(A112,'Ref Taxo'!A:B,2,FALSE()))</f>
        <v>Mentha aquatica</v>
      </c>
      <c r="C112" s="80" t="n">
        <f aca="false">IF(A112="NEWCOD",IF(ISBLANK(H112),"NoCod",H112),VLOOKUP(A112,'Ref Taxo'!A:D,4,FALSE()))</f>
        <v>1791</v>
      </c>
      <c r="D112" s="81" t="n">
        <v>0.01</v>
      </c>
      <c r="E112" s="82" t="n">
        <v>0.01</v>
      </c>
      <c r="F112" s="82" t="s">
        <v>5275</v>
      </c>
      <c r="G112" s="85"/>
      <c r="H112" s="86"/>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c r="E113" s="82" t="n">
        <v>0.02</v>
      </c>
      <c r="F113" s="82" t="s">
        <v>5275</v>
      </c>
      <c r="G113" s="85"/>
      <c r="H113" s="86"/>
    </row>
    <row r="114" customFormat="false" ht="1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t="n">
        <v>0.01</v>
      </c>
      <c r="E114" s="82" t="n">
        <v>0.01</v>
      </c>
      <c r="F114" s="82" t="s">
        <v>5275</v>
      </c>
      <c r="G114" s="85"/>
      <c r="H114" s="86"/>
    </row>
    <row r="115" customFormat="false" ht="15" hidden="false" customHeight="false" outlineLevel="0" collapsed="false">
      <c r="A115" s="78" t="s">
        <v>3062</v>
      </c>
      <c r="B115" s="79" t="str">
        <f aca="false">IF(A115="NEWCOD",IF(ISBLANK(G115),"renseigner le champ 'Nouveau taxon'",G115),VLOOKUP(A115,'Ref Taxo'!A:B,2,FALSE()))</f>
        <v>Myriophyllum alterniflorum</v>
      </c>
      <c r="C115" s="80" t="n">
        <f aca="false">IF(A115="NEWCOD",IF(ISBLANK(H115),"NoCod",H115),VLOOKUP(A115,'Ref Taxo'!A:D,4,FALSE()))</f>
        <v>1776</v>
      </c>
      <c r="D115" s="81"/>
      <c r="E115" s="82" t="n">
        <v>0.01</v>
      </c>
      <c r="F115" s="82" t="s">
        <v>5275</v>
      </c>
      <c r="G115" s="85"/>
      <c r="H115" s="86"/>
    </row>
    <row r="116" customFormat="false" ht="15" hidden="false" customHeight="false" outlineLevel="0" collapsed="false">
      <c r="A116" s="78" t="s">
        <v>3984</v>
      </c>
      <c r="B116" s="79" t="str">
        <f aca="false">IF(A116="NEWCOD",IF(ISBLANK(G116),"renseigner le champ 'Nouveau taxon'",G116),VLOOKUP(A116,'Ref Taxo'!A:B,2,FALSE()))</f>
        <v>Ranunculus penicillatus</v>
      </c>
      <c r="C116" s="80" t="n">
        <f aca="false">IF(A116="NEWCOD",IF(ISBLANK(H116),"NoCod",H116),VLOOKUP(A116,'Ref Taxo'!A:D,4,FALSE()))</f>
        <v>1909</v>
      </c>
      <c r="D116" s="81" t="n">
        <v>0.01</v>
      </c>
      <c r="E116" s="82" t="n">
        <v>0.1</v>
      </c>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