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8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<sst xmlns="http://schemas.openxmlformats.org/spreadsheetml/2006/main" count="6490" uniqueCount="5305">
  <si>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</si>
  <si>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</si>
  <si>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</si>
  <si>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</si>
  <si>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</si>
  <si>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</si>
  <si>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</si>
  <si>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</si>
  <si>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</si>
  <si>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</si>
  <si>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</si>
  <si>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</si>
  <si>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</si>
  <si>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</si>
  <si>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</si>
  <si>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</si>
  <si>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</si>
  <si>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</si>
  <si>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</si>
  <si>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</si>
  <si>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</si>
  <si>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</si>
  <si>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</si>
  <si>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</si>
  <si>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</si>
  <si>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</si>
  <si>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</si>
  <si>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</si>
  <si>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</si>
  <si>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</si>
  <si>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</si>
  <si>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</si>
  <si>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</si>
  <si>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</si>
  <si>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</si>
  <si>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</si>
  <si>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</si>
  <si>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</si>
  <si>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</si>
  <si>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</si>
  <si>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</si>
  <si>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</si>
  <si>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</si>
  <si>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</si>
  <si>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</si>
  <si>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</si>
  <si>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</si>
  <si>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</si>
  <si>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</si>
  <si>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</si>
  <si>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</si>
  <si>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</si>
  <si>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</si>
  <si>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</si>
  <si>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</si>
  <si>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</si>
  <si>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</si>
  <si>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</si>
  <si>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</si>
  <si>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</si>
  <si>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</si>
  <si>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</si>
  <si>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</si>
  <si>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</si>
  <si>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</si>
  <si>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</si>
  <si>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</si>
  <si>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</si>
  <si>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</si>
  <si>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</si>
  <si>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</si>
  <si>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</si>
  <si>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</si>
  <si>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</si>
  <si>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</si>
  <si>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</si>
  <si>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</si>
  <si>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</si>
  <si>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</si>
  <si>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</si>
  <si>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</si>
  <si>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</si>
  <si>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</si>
  <si>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</si>
  <si>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</si>
  <si>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</si>
  <si>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</si>
  <si>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</si>
  <si>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</si>
  <si>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</si>
  <si>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</si>
  <si>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</si>
  <si>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</si>
  <si>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</si>
  <si>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</si>
  <si>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</si>
  <si>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</si>
  <si>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</si>
  <si>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</si>
  <si>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</si>
  <si>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</si>
  <si>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</si>
  <si>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</si>
  <si>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</si>
  <si>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</si>
  <si>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</si>
  <si>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</si>
  <si>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</si>
  <si>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</si>
  <si>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</si>
  <si>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</si>
  <si>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</si>
  <si>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</si>
  <si>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</si>
  <si>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</si>
  <si>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</si>
  <si>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</si>
  <si>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</si>
  <si>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</si>
  <si>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</si>
  <si>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</si>
  <si>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</si>
  <si>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</si>
  <si>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</si>
  <si>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</si>
  <si>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</si>
  <si>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</si>
  <si>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</si>
  <si>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</si>
  <si>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</si>
  <si>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</si>
  <si>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</si>
  <si>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</si>
  <si>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</si>
  <si>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</si>
  <si>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</si>
  <si>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</si>
  <si>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</si>
  <si>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</si>
  <si>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</si>
  <si>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</si>
  <si>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</si>
  <si>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</si>
  <si>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</si>
  <si>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</si>
  <si>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</si>
  <si>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</si>
  <si>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</si>
  <si>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</si>
  <si>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</si>
  <si>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</si>
  <si>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</si>
  <si>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</si>
  <si>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</si>
  <si>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</si>
  <si>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</si>
  <si>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</si>
  <si>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</si>
  <si>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</si>
  <si>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</si>
  <si>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</si>
  <si>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</si>
  <si>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</si>
  <si>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</si>
  <si>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</si>
  <si>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</si>
  <si>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</si>
  <si>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</si>
  <si>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</si>
  <si>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</si>
  <si>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</si>
  <si>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</si>
  <si>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</si>
  <si>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</si>
  <si>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</si>
  <si>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</si>
  <si>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</si>
  <si>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</si>
  <si>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</si>
  <si>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</si>
  <si>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</si>
  <si>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</si>
  <si>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</si>
  <si>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</si>
  <si>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</si>
  <si>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</si>
  <si>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</si>
  <si>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</si>
  <si>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</si>
  <si>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</si>
  <si>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</si>
  <si>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</si>
  <si>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</si>
  <si>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</si>
  <si>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</si>
  <si>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</si>
  <si>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</si>
  <si>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</si>
  <si>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</si>
  <si>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</si>
  <si>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</si>
  <si>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</si>
  <si>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</si>
  <si>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</si>
  <si>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</si>
  <si>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</si>
  <si>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</si>
  <si>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</si>
  <si>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</si>
  <si>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</si>
  <si>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</si>
  <si>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</si>
  <si>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</si>
  <si>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</si>
  <si>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</si>
  <si>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</si>
  <si>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</si>
  <si>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</si>
  <si>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</si>
  <si>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</si>
  <si>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</si>
  <si>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</si>
  <si>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</si>
  <si>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</si>
  <si>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</si>
  <si>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</si>
  <si>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</si>
  <si>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</si>
  <si>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</si>
  <si>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</si>
  <si>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</si>
  <si>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</si>
  <si>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</si>
  <si>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</si>
  <si>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</si>
  <si>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</si>
  <si>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</si>
  <si>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</si>
  <si>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</si>
  <si>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</si>
  <si>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</si>
  <si>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</si>
  <si>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</si>
  <si>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</si>
  <si>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</si>
  <si>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</si>
  <si>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</si>
  <si>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</si>
  <si>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</si>
  <si>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</si>
  <si>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</si>
  <si>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</si>
  <si>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</si>
  <si>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</si>
  <si>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</si>
  <si>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</si>
  <si>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</si>
  <si>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</si>
  <si>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</si>
  <si>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</si>
  <si>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</si>
  <si>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</si>
  <si>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</si>
  <si>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</si>
  <si>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</si>
  <si>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</si>
  <si>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</si>
  <si>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</si>
  <si>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</si>
  <si>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</si>
  <si>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</si>
  <si>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</si>
  <si>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</si>
  <si>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</si>
  <si>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</si>
  <si>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</si>
  <si>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</si>
  <si>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</si>
  <si>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</si>
  <si>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</si>
  <si>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</si>
  <si>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</si>
  <si>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</si>
  <si>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</si>
  <si>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</si>
  <si>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</si>
  <si>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</si>
  <si>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</si>
  <si>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</si>
  <si>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</si>
  <si>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</si>
  <si>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</si>
  <si>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</si>
  <si>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</si>
  <si>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</si>
  <si>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</si>
  <si>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</si>
  <si>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</si>
  <si>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</si>
  <si>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</si>
  <si>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</si>
  <si>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</si>
  <si>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</si>
  <si>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</si>
  <si>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</si>
  <si>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</si>
  <si>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</si>
  <si>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</si>
  <si>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</si>
  <si>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</si>
  <si>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</si>
  <si>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</si>
  <si>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</si>
  <si>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</si>
  <si>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</si>
  <si>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</si>
  <si>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</si>
  <si>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</si>
  <si>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</si>
  <si>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</si>
  <si>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</si>
  <si>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</si>
  <si>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</si>
  <si>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</si>
  <si>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</si>
  <si>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</si>
  <si>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</si>
  <si>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</si>
  <si>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</si>
  <si>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</si>
  <si>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</si>
  <si>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</si>
  <si>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</si>
  <si>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</si>
  <si>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</si>
  <si>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</si>
  <si>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</si>
  <si>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</si>
  <si>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</si>
  <si>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</si>
  <si>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</si>
  <si>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</si>
  <si>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</si>
  <si>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</si>
  <si>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</si>
  <si>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</si>
  <si>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</si>
  <si>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</si>
  <si>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</si>
  <si>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</si>
  <si>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</si>
  <si>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</si>
  <si>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</si>
  <si>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</si>
  <si>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</si>
  <si>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</si>
  <si>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</si>
  <si>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</si>
  <si>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</si>
  <si>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</si>
  <si>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</si>
  <si>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</si>
  <si>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</si>
  <si>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</si>
  <si>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</si>
  <si>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</si>
  <si>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</si>
  <si>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</si>
  <si>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</si>
  <si>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</si>
  <si>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</si>
  <si>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</si>
  <si>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</si>
  <si>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</si>
  <si>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</si>
  <si>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</si>
  <si>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</si>
  <si>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</si>
  <si>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</si>
  <si>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</si>
  <si>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</si>
  <si>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</si>
  <si>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</si>
  <si>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</si>
  <si>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</si>
  <si>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</si>
  <si>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</si>
  <si>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</si>
  <si>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</si>
  <si>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</si>
  <si>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</si>
  <si>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</si>
  <si>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</si>
  <si>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</si>
  <si>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</si>
  <si>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</si>
  <si>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</si>
  <si>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</si>
  <si>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</si>
  <si>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</si>
  <si>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</si>
  <si>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</si>
  <si>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</si>
  <si>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</si>
  <si>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</si>
  <si>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</si>
  <si>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</si>
  <si>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</si>
  <si>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</si>
  <si>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</si>
  <si>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</si>
  <si>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</si>
  <si>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</si>
  <si>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</si>
  <si>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</si>
  <si>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</si>
  <si>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</si>
  <si>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</si>
  <si>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</si>
  <si>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</si>
  <si>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</si>
  <si>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</si>
  <si>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</si>
  <si>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</si>
  <si>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</si>
  <si>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</si>
  <si>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</si>
  <si>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</si>
  <si>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</si>
  <si>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</si>
  <si>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</si>
  <si>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</si>
  <si>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</si>
  <si>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</si>
  <si>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</si>
  <si>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</si>
  <si>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</si>
  <si>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</si>
  <si>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</si>
  <si>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</si>
  <si>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</si>
  <si>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</si>
  <si>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</si>
  <si>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</si>
  <si>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</si>
  <si>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</si>
  <si>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</si>
  <si>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</si>
  <si>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</si>
  <si>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</si>
  <si>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</si>
  <si>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</si>
  <si>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</si>
  <si>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</si>
  <si>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</si>
  <si>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</si>
  <si>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</si>
  <si>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</si>
  <si>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</si>
  <si>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</si>
  <si>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</si>
  <si>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</si>
  <si>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</si>
  <si>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</si>
  <si>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</si>
  <si>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</si>
  <si>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</si>
  <si>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</si>
  <si>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</si>
  <si>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</si>
  <si>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</si>
  <si>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</si>
  <si>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</si>
  <si>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</si>
  <si>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</si>
  <si>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</si>
  <si>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</si>
  <si>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</si>
  <si>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</si>
  <si>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</si>
  <si>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</si>
  <si>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</si>
  <si>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</si>
  <si>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</si>
  <si>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</si>
  <si>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</si>
  <si>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</si>
  <si>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</si>
  <si>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</si>
  <si>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</si>
  <si>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</si>
  <si>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</si>
  <si>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</si>
  <si>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</si>
  <si>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</si>
  <si>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</si>
  <si>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</si>
  <si>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</si>
  <si>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</si>
  <si>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</si>
  <si>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</si>
  <si>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</si>
  <si>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</si>
  <si>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</si>
  <si>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</si>
  <si>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</si>
  <si>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</si>
  <si>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</si>
  <si>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</si>
  <si>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</si>
  <si>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</si>
  <si>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</si>
  <si>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</si>
  <si>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</si>
  <si>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</si>
  <si>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</si>
  <si>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</si>
  <si>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</si>
  <si>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</si>
  <si>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</si>
  <si>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</si>
  <si>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</si>
  <si>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</si>
  <si>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</si>
  <si>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</si>
  <si>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</si>
  <si>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</si>
  <si>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</si>
  <si>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</si>
  <si>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</si>
  <si>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</si>
  <si>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</si>
  <si>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</si>
  <si>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</si>
  <si>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</si>
  <si>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</si>
  <si>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</si>
  <si>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</si>
  <si>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</si>
  <si>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</si>
  <si>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</si>
  <si>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</si>
  <si>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</si>
  <si>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</si>
  <si>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</si>
  <si>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</si>
  <si>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</si>
  <si>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</si>
  <si>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</si>
  <si>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</si>
  <si>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</si>
  <si>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</si>
  <si>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</si>
  <si>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</si>
  <si>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</si>
  <si>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</si>
  <si>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</si>
  <si>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</si>
  <si>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</si>
  <si>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</si>
  <si>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</si>
  <si>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</si>
  <si>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</si>
  <si>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</si>
  <si>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</si>
  <si>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</si>
  <si>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</si>
  <si>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</si>
  <si>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</si>
  <si>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</si>
  <si>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</si>
  <si>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</si>
  <si>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</si>
  <si>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</si>
  <si>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</si>
  <si>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</si>
  <si>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</si>
  <si>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</si>
  <si>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</si>
  <si>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</si>
  <si>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</si>
  <si>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</si>
  <si>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</si>
  <si>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</si>
  <si>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</si>
  <si>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</si>
  <si>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</si>
  <si>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</si>
  <si>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</si>
  <si>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</si>
  <si>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</si>
  <si>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</si>
  <si>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</si>
  <si>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</si>
  <si>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</si>
  <si>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</si>
  <si>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</si>
  <si>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</si>
  <si>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</si>
  <si>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</si>
  <si>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</si>
  <si>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</si>
  <si>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</si>
  <si>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</si>
  <si>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</si>
  <si>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</si>
  <si>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</si>
  <si>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</si>
  <si>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</si>
  <si>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</si>
  <si>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</si>
  <si>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</si>
  <si>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</si>
  <si>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</si>
  <si>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</si>
  <si>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</si>
  <si>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</si>
  <si>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</si>
  <si>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</si>
  <si>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</si>
  <si>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</si>
  <si>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</si>
  <si>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</si>
  <si>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</si>
  <si>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</si>
  <si>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</si>
  <si>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</si>
  <si>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</si>
  <si>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</si>
  <si>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</si>
  <si>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</si>
  <si>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</si>
  <si>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</si>
  <si>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</si>
  <si>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</si>
  <si>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</si>
  <si>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</si>
  <si>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</si>
  <si>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</si>
  <si>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</si>
  <si>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</si>
  <si>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</si>
  <si>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</si>
  <si>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</si>
  <si>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</si>
  <si>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</si>
  <si>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</si>
  <si>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</si>
  <si>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</si>
  <si>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</si>
  <si>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</si>
  <si>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</si>
  <si>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</si>
  <si>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</si>
  <si>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</si>
  <si>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</si>
  <si>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</si>
  <si>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</si>
  <si>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</si>
  <si>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</si>
  <si>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</si>
  <si>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</si>
  <si>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</si>
  <si>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</si>
  <si>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</si>
  <si>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</si>
  <si>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</si>
  <si>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</si>
  <si>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</si>
  <si>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</si>
  <si>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</si>
  <si>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</si>
  <si>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</si>
  <si>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</si>
  <si>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</si>
  <si>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</si>
  <si>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</si>
  <si>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</si>
  <si>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</si>
  <si>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</si>
  <si>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</si>
  <si>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</si>
  <si>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</si>
  <si>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</si>
  <si>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</si>
  <si>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</si>
  <si>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</si>
  <si>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</si>
  <si>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</si>
  <si>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</si>
  <si>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</si>
  <si>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</si>
  <si>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</si>
  <si>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</si>
  <si>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</si>
  <si>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</si>
  <si>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</si>
  <si>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</si>
  <si>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</si>
  <si>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</si>
  <si>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</si>
  <si>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</si>
  <si>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</si>
  <si>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</si>
  <si>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</si>
  <si>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</si>
  <si>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</si>
  <si>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</si>
  <si>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</si>
  <si>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</si>
  <si>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</si>
  <si>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</si>
  <si>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</si>
  <si>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</si>
  <si>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</si>
  <si>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</si>
  <si>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</si>
  <si>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</si>
  <si>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</si>
  <si>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</si>
  <si>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</si>
  <si>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</si>
  <si>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</si>
  <si>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</si>
  <si>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</si>
  <si>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</si>
  <si>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</si>
  <si>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</si>
  <si>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</si>
  <si>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</si>
  <si>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</si>
  <si>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</si>
  <si>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</si>
  <si>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</si>
  <si>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</si>
  <si>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</si>
  <si>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</si>
  <si>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</si>
  <si>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</si>
  <si>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</si>
  <si>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</si>
  <si>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</si>
  <si>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</si>
  <si>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</si>
  <si>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</si>
  <si>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</si>
  <si>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</si>
  <si>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</si>
  <si>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</si>
  <si>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</si>
  <si>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</si>
  <si>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</si>
  <si>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</si>
  <si>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</si>
  <si>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</si>
  <si>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</si>
  <si>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</si>
  <si>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</si>
  <si>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</si>
  <si>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</si>
  <si>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</si>
  <si>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</si>
  <si>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</si>
  <si>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</si>
  <si>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</si>
  <si>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</si>
  <si>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</si>
  <si>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</si>
  <si>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</si>
  <si>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</si>
  <si>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</si>
  <si>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</si>
  <si>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</si>
  <si>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</si>
  <si>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</si>
  <si>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</si>
  <si>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</si>
  <si>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</si>
  <si>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</si>
  <si>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</si>
  <si>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</si>
  <si>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</si>
  <si>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</si>
  <si>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</si>
  <si>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</si>
  <si>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</si>
  <si>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</si>
  <si>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</si>
  <si>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</si>
  <si>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</si>
  <si>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</si>
  <si>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</si>
  <si>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</si>
  <si>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</si>
  <si>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</si>
  <si>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</si>
  <si>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</si>
  <si>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</si>
  <si>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</si>
  <si>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</si>
  <si>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</si>
  <si>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</si>
  <si>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</si>
  <si>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</si>
  <si>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</si>
  <si>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</si>
  <si>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</si>
  <si>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</si>
  <si>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</si>
  <si>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</si>
  <si>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</si>
  <si>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</si>
  <si>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</si>
  <si>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</si>
  <si>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</si>
  <si>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</si>
  <si>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</si>
  <si>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</si>
  <si>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</si>
  <si>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</si>
  <si>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</si>
  <si>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</si>
  <si>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</si>
  <si>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</si>
  <si>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</si>
  <si>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</si>
  <si>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</si>
  <si>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</si>
  <si>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</si>
  <si>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</si>
  <si>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</si>
  <si>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</si>
  <si>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</si>
  <si>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</si>
  <si>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</si>
  <si>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</si>
  <si>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</si>
  <si>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</si>
  <si>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</si>
  <si>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</si>
  <si>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</si>
  <si>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</si>
  <si>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</si>
  <si>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</si>
  <si>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</si>
  <si>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</si>
  <si>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</si>
  <si>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</si>
  <si>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</si>
  <si>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</si>
  <si>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</si>
  <si>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</si>
  <si>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</si>
  <si>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</si>
  <si>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</si>
  <si>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</si>
  <si>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</si>
  <si>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</si>
  <si>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</si>
  <si>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</si>
  <si>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</si>
  <si>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</si>
  <si>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</si>
  <si>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</si>
  <si>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</si>
  <si>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</si>
  <si>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</si>
  <si>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</si>
  <si>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</si>
  <si>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</si>
  <si>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</si>
  <si>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</si>
  <si>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</si>
  <si>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</si>
  <si>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</si>
  <si>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</si>
  <si>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</si>
  <si>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</si>
  <si>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</si>
  <si>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</si>
  <si>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</si>
  <si>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</si>
  <si>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</si>
  <si>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</si>
  <si>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</si>
  <si>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</si>
  <si>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</si>
  <si>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</si>
  <si>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</si>
  <si>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</si>
  <si>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</si>
  <si>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</si>
  <si>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</si>
  <si>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</si>
  <si>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</si>
  <si>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</si>
  <si>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</si>
  <si>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</si>
  <si>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</si>
  <si>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</si>
  <si>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</si>
  <si>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</si>
  <si>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</si>
  <si>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</si>
  <si>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</si>
  <si>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</si>
  <si>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</si>
  <si>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</si>
  <si>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</si>
  <si>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</si>
  <si>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</si>
  <si>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</si>
  <si>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</si>
  <si>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</si>
  <si>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</si>
  <si>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</si>
  <si>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</si>
  <si>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</si>
  <si>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</si>
  <si>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</si>
  <si>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</si>
  <si>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</si>
  <si>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</si>
  <si>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</si>
  <si>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</si>
  <si>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</si>
  <si>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</si>
  <si>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</si>
  <si>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</si>
  <si>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</si>
  <si>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</si>
  <si>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</si>
  <si>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</si>
  <si>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</si>
  <si>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</si>
  <si>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</si>
  <si>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</si>
  <si>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</si>
  <si>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</si>
  <si>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</si>
  <si>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</si>
  <si>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</si>
  <si>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</si>
  <si>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</si>
  <si>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</si>
  <si>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</si>
  <si>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</si>
  <si>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</si>
  <si>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</si>
  <si>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</si>
  <si>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</si>
  <si>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</si>
  <si>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</si>
  <si>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</si>
  <si>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</si>
  <si>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</si>
  <si>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</si>
  <si>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</si>
  <si>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</si>
  <si>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</si>
  <si>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</si>
  <si>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</si>
  <si>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</si>
  <si>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</si>
  <si>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</si>
  <si>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</si>
  <si>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</si>
  <si>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</si>
  <si>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</si>
  <si>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</si>
  <si>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</si>
  <si>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</si>
  <si>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</si>
  <si>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</si>
  <si>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</si>
  <si>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</si>
  <si>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</si>
  <si>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</si>
  <si>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</si>
  <si>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</si>
  <si>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</si>
  <si>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</si>
  <si>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</si>
  <si>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</si>
  <si>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</si>
  <si>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</si>
  <si>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</si>
  <si>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</si>
  <si>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</si>
  <si>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</si>
  <si>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</si>
  <si>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</si>
  <si>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</si>
  <si>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</si>
  <si>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</si>
  <si>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</si>
  <si>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</si>
  <si>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</si>
  <si>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</si>
  <si>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</si>
  <si>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</si>
  <si>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</si>
  <si>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</si>
  <si>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</si>
  <si>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</si>
  <si>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</si>
  <si>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</si>
  <si>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</si>
  <si>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</si>
  <si>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</si>
  <si>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</si>
  <si>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</si>
  <si>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</si>
  <si>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</si>
  <si>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</si>
  <si>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</si>
  <si>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</si>
  <si>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</si>
  <si>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</si>
  <si>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</si>
  <si>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</si>
  <si>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</si>
  <si>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</si>
  <si>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</si>
  <si>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</si>
  <si>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</si>
  <si>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</si>
  <si>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</si>
  <si>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</si>
  <si>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</si>
  <si>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</si>
  <si>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</si>
  <si>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</si>
  <si>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</si>
  <si>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</si>
  <si>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</si>
  <si>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</si>
  <si>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</si>
  <si>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</si>
  <si>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</si>
  <si>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</si>
  <si>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</si>
  <si>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</si>
  <si>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</si>
  <si>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</si>
  <si>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</si>
  <si>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</si>
  <si>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</si>
  <si>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</si>
  <si>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</si>
  <si>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</si>
  <si>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</si>
  <si>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</si>
  <si>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</si>
  <si>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</si>
  <si>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</si>
  <si>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</si>
  <si>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</si>
  <si>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</si>
  <si>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</si>
  <si>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</si>
  <si>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</si>
  <si>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</si>
  <si>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</si>
  <si>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</si>
  <si>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</si>
  <si>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</si>
  <si>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</si>
  <si>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</si>
  <si>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</si>
  <si>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</si>
  <si>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</si>
  <si>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</si>
  <si>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</si>
  <si>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</si>
  <si>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</si>
  <si>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</si>
  <si>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</si>
  <si>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</si>
  <si>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</si>
  <si>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</si>
  <si>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</si>
  <si>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</si>
  <si>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</si>
  <si>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</si>
  <si>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</si>
  <si>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</si>
  <si>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</si>
  <si>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</si>
  <si>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</si>
  <si>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</si>
  <si>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</si>
  <si>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</si>
  <si>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</si>
  <si>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</si>
  <si>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</si>
  <si>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</si>
  <si>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</si>
  <si>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</si>
  <si>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</si>
  <si>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</si>
  <si>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</si>
  <si>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</si>
  <si>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</si>
  <si>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</si>
  <si>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</si>
  <si>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</si>
  <si>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</si>
  <si>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</si>
  <si>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</si>
  <si>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</si>
  <si>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</si>
  <si>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</si>
  <si>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</si>
  <si>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</si>
  <si>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</si>
  <si>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</si>
  <si>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</si>
  <si>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</si>
  <si>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</si>
  <si>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</si>
  <si>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</si>
  <si>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</si>
  <si>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</si>
  <si>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</si>
  <si>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</si>
  <si>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</si>
  <si>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</si>
  <si>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</si>
  <si>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</si>
  <si>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</si>
  <si>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</si>
  <si>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</si>
  <si>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</si>
  <si>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</si>
  <si>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</si>
  <si>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</si>
  <si>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</si>
  <si>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</si>
  <si>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</si>
  <si>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</si>
  <si>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</si>
  <si>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</si>
  <si>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</si>
  <si>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</si>
  <si>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</si>
  <si>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</si>
  <si>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</si>
  <si>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</si>
  <si>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</si>
  <si>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</si>
  <si>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</si>
  <si>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</si>
  <si>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</si>
  <si>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</si>
  <si>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</si>
  <si>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</si>
  <si>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</si>
  <si>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</si>
  <si>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</si>
  <si>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</si>
  <si>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</si>
  <si>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</si>
  <si>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</si>
  <si>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</si>
  <si>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</si>
  <si>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</si>
  <si>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</si>
  <si>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</si>
  <si>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</si>
  <si>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</si>
  <si>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</si>
  <si>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</si>
  <si>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</si>
  <si>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</si>
  <si>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</si>
  <si>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</si>
  <si>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</si>
  <si>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</si>
  <si>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</si>
  <si>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</si>
  <si>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</si>
  <si>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</si>
  <si>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</si>
  <si>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</si>
  <si>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</si>
  <si>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</si>
  <si>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</si>
  <si>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</si>
  <si>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</si>
  <si>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</si>
  <si>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</si>
  <si>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</si>
  <si>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</si>
  <si>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</si>
  <si>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</si>
  <si>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</si>
  <si>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</si>
  <si>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</si>
  <si>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</si>
  <si>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</si>
  <si>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</si>
  <si>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</si>
  <si>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</si>
  <si>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</si>
  <si>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</si>
  <si>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</si>
  <si>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</si>
  <si>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</si>
  <si>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</si>
  <si>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</si>
  <si>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</si>
  <si>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</si>
  <si>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</si>
  <si>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</si>
  <si>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</si>
  <si>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</si>
  <si>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</si>
  <si>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</si>
  <si>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</si>
  <si>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</si>
  <si>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</si>
  <si>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</si>
  <si>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</si>
  <si>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</si>
  <si>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</si>
  <si>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</si>
  <si>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</si>
  <si>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</si>
  <si>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</si>
  <si>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</si>
  <si>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</si>
  <si>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</si>
  <si>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</si>
  <si>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</si>
  <si>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</si>
  <si>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</si>
  <si>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</si>
  <si>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</si>
  <si>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</si>
  <si>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</si>
  <si>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</si>
  <si>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</si>
  <si>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</si>
  <si>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</si>
  <si>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</si>
  <si>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</si>
  <si>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</si>
  <si>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</si>
  <si>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</si>
  <si>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</si>
  <si>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</si>
  <si>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</si>
  <si>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</si>
  <si>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</si>
  <si>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</si>
  <si>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</si>
  <si>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</si>
  <si>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</si>
  <si>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</si>
  <si>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</si>
  <si>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</si>
  <si>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</si>
  <si>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</si>
  <si>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</si>
  <si>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</si>
  <si>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</si>
  <si>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</si>
  <si>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</si>
  <si>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</si>
  <si>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</si>
  <si>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</si>
  <si>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</si>
  <si>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</si>
  <si>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</si>
  <si>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</si>
  <si>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</si>
  <si>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</si>
  <si>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</si>
  <si>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</si>
  <si>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</si>
  <si>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</si>
  <si>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</si>
  <si>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</si>
  <si>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</si>
  <si>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</si>
  <si>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</si>
  <si>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</si>
  <si>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</si>
  <si>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</si>
  <si>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</si>
  <si>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</si>
  <si>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</si>
  <si>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</si>
  <si>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</si>
  <si>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</si>
  <si>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</si>
  <si>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</si>
  <si>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</si>
  <si>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</si>
  <si>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</si>
  <si>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</si>
  <si>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</si>
  <si>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</si>
  <si>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</si>
  <si>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</si>
  <si>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</si>
  <si>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</si>
  <si>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</si>
  <si>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</si>
  <si>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</si>
  <si>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</si>
  <si>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</si>
  <si>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</si>
  <si>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</si>
  <si>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</si>
  <si>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</si>
  <si>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</si>
  <si>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</si>
  <si>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</si>
  <si>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</si>
  <si>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</si>
  <si>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</si>
  <si>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</si>
  <si>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</si>
  <si>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</si>
  <si>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</si>
  <si>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</si>
  <si>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</si>
  <si>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</si>
  <si>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</si>
  <si>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</si>
  <si>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</si>
  <si>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</si>
  <si>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</si>
  <si>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</si>
  <si>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</si>
  <si>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</si>
  <si>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</si>
  <si>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</si>
  <si>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</si>
  <si>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</si>
  <si>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</si>
  <si>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</si>
  <si>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</si>
  <si>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</si>
  <si>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</si>
  <si>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</si>
  <si>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</si>
  <si>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</si>
  <si>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</si>
  <si>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</si>
  <si>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</si>
  <si>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</si>
  <si>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</si>
  <si>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</si>
  <si>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</si>
  <si>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</si>
  <si>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</si>
  <si>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</si>
  <si>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</si>
  <si>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</si>
  <si>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</si>
  <si>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</si>
  <si>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</si>
  <si>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</si>
  <si>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</si>
  <si>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</si>
  <si>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</si>
  <si>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</si>
  <si>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</si>
  <si>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</si>
  <si>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</si>
  <si>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</si>
  <si>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</si>
  <si>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</si>
  <si>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</si>
  <si>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</si>
  <si>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</si>
  <si>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</si>
  <si>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</si>
  <si>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</si>
  <si>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</si>
  <si>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</si>
  <si>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</si>
  <si>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</si>
  <si>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</si>
  <si>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</si>
  <si>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</si>
  <si>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</si>
  <si>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</si>
  <si>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</si>
  <si>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</si>
  <si>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</si>
  <si>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</si>
  <si>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</si>
  <si>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</si>
  <si>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</si>
  <si>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</si>
  <si>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</si>
  <si>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</si>
  <si>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</si>
  <si>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</si>
  <si>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</si>
  <si>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</si>
  <si>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</si>
  <si>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</si>
  <si>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</si>
  <si>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</si>
  <si>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</si>
  <si>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</si>
  <si>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</si>
  <si>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</si>
  <si>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</si>
  <si>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</si>
  <si>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</si>
  <si>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</si>
  <si>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</si>
  <si>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</si>
  <si>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</si>
  <si>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</si>
  <si>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</si>
  <si>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</si>
  <si>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</si>
  <si>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</si>
  <si>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</si>
  <si>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</si>
  <si>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</si>
  <si>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</si>
  <si>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</si>
  <si>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</si>
  <si>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</si>
  <si>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</si>
  <si>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</si>
  <si>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</si>
  <si>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</si>
  <si>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</si>
  <si>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</si>
  <si>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</si>
  <si>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</si>
  <si>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</si>
  <si>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</si>
  <si>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</si>
  <si>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</si>
  <si>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</si>
  <si>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</si>
  <si>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</si>
  <si>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</si>
  <si>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</si>
  <si>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</si>
  <si>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</si>
  <si>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</si>
  <si>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</si>
  <si>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</si>
  <si>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</si>
  <si>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</si>
  <si>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</si>
  <si>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</si>
  <si>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</si>
  <si>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</si>
  <si>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</si>
  <si>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</si>
  <si>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</si>
  <si>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</si>
  <si>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</si>
  <si>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</si>
  <si>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</si>
  <si>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</si>
  <si>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</si>
  <si>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</si>
  <si>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</si>
  <si>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</si>
  <si>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</si>
  <si>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</si>
  <si>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</si>
  <si>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</si>
  <si>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</si>
  <si>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</si>
  <si>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</si>
  <si>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</si>
  <si>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</si>
  <si>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</si>
  <si>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</si>
  <si>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</si>
  <si>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</si>
  <si>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</si>
  <si>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</si>
  <si>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</si>
  <si>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</si>
  <si>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</si>
  <si>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</si>
  <si>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</si>
  <si>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</si>
  <si>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</si>
  <si>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</si>
  <si>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</si>
  <si>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</si>
  <si>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</si>
  <si>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</si>
  <si>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</si>
  <si>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</si>
  <si>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</si>
  <si>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</si>
  <si>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</si>
  <si>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</si>
  <si>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</si>
  <si>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</si>
  <si>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</si>
  <si>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</si>
  <si>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</si>
  <si>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</si>
  <si>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</si>
  <si>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</si>
  <si>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</si>
  <si>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</si>
  <si>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</si>
  <si>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</si>
  <si>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</si>
  <si>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</si>
  <si>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</si>
  <si>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</si>
  <si>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</si>
  <si>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</si>
  <si>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</si>
  <si>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</si>
  <si>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</si>
  <si>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</si>
  <si>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</si>
  <si>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</si>
  <si>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</si>
  <si>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</si>
  <si>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</si>
  <si>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</si>
  <si>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</si>
  <si>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</si>
  <si>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</si>
  <si>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</si>
  <si>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</si>
  <si>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</si>
  <si>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</si>
  <si>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</si>
  <si>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</si>
  <si>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</si>
  <si>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</si>
  <si>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</si>
  <si>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</si>
  <si>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</si>
  <si>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</si>
  <si>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</si>
  <si>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</si>
  <si>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</si>
  <si>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</si>
  <si>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</si>
  <si>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</si>
  <si>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</si>
  <si>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</si>
  <si>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</si>
  <si>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</si>
  <si>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</si>
  <si>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</si>
  <si>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</si>
  <si>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</si>
  <si>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</si>
  <si>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</si>
  <si>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</si>
  <si>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</si>
  <si>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</si>
  <si>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</si>
  <si>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</si>
  <si>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</si>
  <si>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</si>
  <si>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</si>
  <si>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</si>
  <si>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</si>
  <si>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</si>
  <si>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</si>
  <si>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</si>
  <si>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</si>
  <si>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</si>
  <si>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</si>
  <si>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</si>
  <si>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</si>
  <si>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</si>
  <si>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</si>
  <si>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</si>
  <si>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</si>
  <si>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</si>
  <si>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</si>
  <si>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</si>
  <si>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</si>
  <si>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</si>
  <si>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</si>
  <si>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</si>
  <si>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</si>
  <si>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</si>
  <si>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</si>
  <si>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</si>
  <si>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</si>
  <si>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</si>
  <si>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</si>
  <si>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</si>
  <si>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</si>
  <si>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</si>
  <si>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</si>
  <si>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</si>
  <si>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</si>
  <si>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</si>
  <si>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</si>
  <si>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</si>
  <si>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</si>
  <si>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</si>
  <si>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</si>
  <si>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</si>
  <si>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</si>
  <si>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</si>
  <si>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</si>
  <si>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</si>
  <si>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</si>
  <si>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</si>
  <si>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</si>
  <si>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</si>
  <si>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</si>
  <si>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</si>
  <si>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</si>
  <si>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</si>
  <si>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</si>
  <si>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</si>
  <si>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</si>
  <si>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</si>
  <si>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</si>
  <si>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</si>
  <si>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</si>
  <si>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</si>
  <si>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</si>
  <si>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</si>
  <si>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</si>
  <si>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</si>
  <si>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</si>
  <si>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</si>
  <si>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</si>
  <si>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</si>
  <si>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</si>
  <si>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</si>
  <si>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</si>
  <si>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</si>
  <si>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</si>
  <si>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</si>
  <si>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</si>
  <si>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</si>
  <si>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</si>
  <si>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</si>
  <si>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</si>
  <si>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</si>
  <si>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</si>
  <si>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</si>
  <si>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</si>
  <si>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</si>
  <si>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</si>
  <si>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</si>
  <si>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</si>
  <si>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</si>
  <si>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</si>
  <si>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</si>
  <si>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</si>
  <si>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</si>
  <si>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</si>
  <si>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</si>
  <si>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</si>
  <si>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</si>
  <si>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</si>
  <si>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</si>
  <si>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</si>
  <si>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</si>
  <si>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</si>
  <si>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</si>
  <si>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</si>
  <si>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</si>
  <si>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</si>
  <si>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</si>
  <si>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</si>
  <si>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</si>
  <si>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</si>
  <si>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</si>
  <si>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</si>
  <si>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</si>
  <si>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</si>
  <si>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</si>
  <si>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</si>
  <si>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</si>
  <si>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</si>
  <si>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</si>
  <si>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</si>
  <si>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</si>
  <si>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</si>
  <si>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</si>
  <si>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</si>
  <si>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</si>
  <si>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</si>
  <si>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</si>
  <si>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</si>
  <si>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</si>
  <si>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</si>
  <si>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</si>
  <si>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</si>
  <si>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</si>
  <si>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</si>
  <si>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</si>
  <si>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</si>
  <si>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</si>
  <si>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</si>
  <si>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</si>
  <si>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</si>
  <si>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</si>
  <si>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</si>
  <si>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</si>
  <si>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</si>
  <si>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</si>
  <si>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</si>
  <si>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</si>
  <si>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</si>
  <si>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</si>
  <si>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</si>
  <si>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</si>
  <si>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</si>
  <si>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</si>
  <si>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</si>
  <si>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</si>
  <si>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</si>
  <si>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</si>
  <si>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</si>
  <si>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</si>
  <si>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</si>
  <si>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</si>
  <si>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</si>
  <si>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</si>
  <si>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</si>
  <si>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</si>
  <si>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</si>
  <si>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</si>
  <si>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</si>
  <si>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</si>
  <si>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</si>
  <si>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</si>
  <si>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</si>
  <si>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</si>
  <si>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</si>
  <si>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</si>
  <si>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</si>
  <si>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</si>
  <si>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</si>
  <si>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</si>
  <si>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</si>
  <si>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</si>
  <si>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</si>
  <si>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</si>
  <si>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</si>
  <si>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</si>
  <si>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</si>
  <si>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</si>
  <si>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</si>
  <si>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</si>
  <si>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</si>
  <si>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</si>
  <si>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</si>
  <si>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</si>
  <si>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</si>
  <si>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</si>
  <si>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</si>
  <si>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</si>
  <si>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</si>
  <si>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</si>
  <si>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</si>
  <si>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</si>
  <si>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</si>
  <si>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</si>
  <si>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</si>
  <si>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</si>
  <si>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</si>
  <si>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</si>
  <si>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</si>
  <si>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</si>
  <si>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</si>
  <si>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</si>
  <si>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</si>
  <si>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</si>
  <si>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</si>
  <si>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</si>
  <si>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</si>
  <si>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</si>
  <si>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</si>
  <si>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</si>
  <si>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</si>
  <si>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</si>
  <si>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</si>
  <si>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</si>
  <si>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</si>
  <si>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</si>
  <si>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</si>
  <si>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</si>
  <si>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</si>
  <si>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</si>
  <si>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</si>
  <si>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</si>
  <si>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</si>
  <si>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</si>
  <si>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</si>
  <si>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</si>
  <si>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</si>
  <si>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</si>
  <si>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</si>
  <si>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</si>
  <si>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</si>
  <si>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</si>
  <si>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</si>
  <si>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</si>
  <si>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</si>
  <si>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</si>
  <si>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</si>
  <si>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</si>
  <si>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</si>
  <si>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</si>
  <si>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</si>
  <si>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</si>
  <si>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</si>
  <si>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</si>
  <si>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</si>
  <si>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</si>
  <si>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</si>
  <si>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</si>
  <si>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</si>
  <si>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</si>
  <si>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</si>
  <si>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</si>
  <si>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</si>
  <si>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</si>
  <si>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</si>
  <si>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</si>
  <si>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</si>
  <si>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</si>
  <si>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</si>
  <si>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</si>
  <si>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</si>
  <si>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</si>
  <si>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</si>
  <si>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</si>
  <si>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</si>
  <si>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</si>
  <si>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</si>
  <si>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</si>
  <si>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</si>
  <si>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</si>
  <si>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</si>
  <si>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</si>
  <si>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</si>
  <si>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</si>
  <si>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</si>
  <si>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</si>
  <si>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</si>
  <si>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</si>
  <si>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</si>
  <si>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</si>
  <si>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</si>
  <si>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</si>
  <si>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</si>
  <si>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</si>
  <si>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</si>
  <si>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</si>
  <si>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</si>
  <si>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</si>
  <si>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</si>
  <si>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</si>
  <si>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</si>
  <si>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</si>
  <si>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</si>
  <si>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</si>
  <si>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</si>
  <si>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</si>
  <si>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</si>
  <si>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</si>
  <si>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</si>
  <si>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</si>
  <si>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</si>
  <si>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</si>
  <si>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</si>
  <si>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</si>
  <si>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</si>
  <si>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</si>
  <si>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</si>
  <si>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</si>
  <si>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</si>
  <si>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</si>
  <si>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</si>
  <si>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</si>
  <si>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</si>
  <si>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</si>
  <si>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</si>
  <si>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</si>
  <si>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</si>
  <si>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</si>
  <si>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</si>
  <si>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</si>
  <si>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</si>
  <si>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</si>
  <si>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</si>
  <si>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</si>
  <si>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</si>
  <si>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</si>
  <si>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</si>
  <si>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</si>
  <si>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</si>
  <si>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</si>
  <si>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</si>
  <si>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</si>
  <si>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</si>
  <si>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</si>
  <si>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</si>
  <si>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</si>
  <si>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</si>
  <si>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</si>
  <si>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</si>
  <si>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</si>
  <si>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</si>
  <si>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</si>
  <si>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</si>
  <si>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</si>
  <si>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</si>
  <si>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</si>
  <si>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</si>
  <si>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</si>
  <si>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</si>
  <si>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</si>
  <si>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</si>
  <si>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</si>
  <si>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</si>
  <si>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</si>
  <si>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</si>
  <si>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</si>
  <si>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</si>
  <si>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</si>
  <si>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</si>
  <si>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</si>
  <si>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</si>
  <si>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</si>
  <si>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</si>
  <si>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</si>
  <si>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</si>
  <si>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</si>
  <si>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</si>
  <si>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</si>
  <si>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</si>
  <si>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</si>
  <si>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</si>
  <si>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</si>
  <si>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</si>
  <si>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</si>
  <si>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</si>
  <si>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</si>
  <si>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</si>
  <si>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</si>
  <si>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</si>
  <si>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</si>
  <si>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</si>
  <si>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</si>
  <si>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</si>
  <si>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</si>
  <si>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</si>
  <si>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</si>
  <si>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</si>
  <si>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</si>
  <si>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</si>
  <si>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</si>
  <si>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</si>
  <si>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</si>
  <si>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</si>
  <si>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</si>
  <si>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</si>
  <si>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</si>
  <si>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</si>
  <si>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</si>
  <si>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</si>
  <si>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</si>
  <si>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</si>
  <si>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</si>
  <si>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</si>
  <si>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</si>
  <si>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</si>
  <si>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</si>
  <si>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</si>
  <si>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</si>
  <si>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</si>
  <si>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</si>
  <si>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</si>
  <si>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</si>
  <si>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</si>
  <si>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</si>
  <si>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</si>
  <si>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</si>
  <si>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</si>
  <si>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</si>
  <si>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</si>
  <si>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</si>
  <si>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</si>
  <si>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</si>
  <si>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</si>
  <si>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</si>
  <si>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</si>
  <si>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</si>
  <si>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</si>
  <si>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</si>
  <si>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</si>
  <si>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</si>
  <si>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</si>
  <si>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</si>
  <si>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</si>
  <si>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</si>
  <si>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</si>
  <si>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</si>
  <si>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</si>
  <si>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</si>
  <si>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</si>
  <si>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</si>
  <si>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</si>
  <si>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</si>
  <si>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</si>
  <si>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</si>
  <si>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</si>
  <si>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</si>
  <si>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</si>
  <si>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</si>
  <si>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</si>
  <si>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</si>
  <si>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</si>
  <si>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</si>
  <si>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</si>
  <si>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</si>
  <si>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</si>
  <si>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</si>
  <si>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</si>
  <si>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</si>
  <si>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</si>
  <si>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</si>
  <si>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</si>
  <si>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</si>
  <si>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</si>
  <si>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</si>
  <si>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</si>
  <si>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</si>
  <si>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</si>
  <si>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</si>
  <si>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</si>
  <si>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</si>
  <si>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</si>
  <si>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</si>
  <si>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</si>
  <si>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</si>
  <si>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</si>
  <si>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</si>
  <si>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</si>
  <si>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</si>
  <si>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</si>
  <si>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</si>
  <si>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</si>
  <si>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</si>
  <si>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</si>
  <si>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</si>
  <si>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</si>
  <si>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</si>
  <si>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</si>
  <si>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</si>
  <si>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</si>
  <si>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</si>
  <si>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</si>
  <si>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</si>
  <si>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</si>
  <si>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</si>
  <si>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</si>
  <si>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</si>
  <si>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</si>
  <si>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</si>
  <si>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</si>
  <si>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</si>
  <si>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</si>
  <si>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</si>
  <si>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</si>
  <si>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</si>
  <si>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</si>
  <si>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</si>
  <si>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</si>
  <si>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</si>
  <si>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</si>
  <si>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</si>
  <si>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</si>
  <si>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</si>
  <si>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</si>
  <si>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</si>
  <si>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</si>
  <si>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</si>
  <si>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</si>
  <si>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</si>
  <si>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</si>
  <si>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</si>
  <si>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</si>
  <si>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</si>
  <si>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</si>
  <si>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</si>
  <si>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</si>
  <si>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</si>
  <si>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</si>
  <si>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</si>
  <si>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</si>
  <si>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</si>
  <si>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</si>
  <si>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</si>
  <si>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</si>
  <si>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</si>
  <si>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</si>
  <si>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</si>
  <si>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</si>
  <si>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</si>
  <si>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</si>
  <si>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</si>
  <si>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</si>
  <si>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</si>
  <si>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</si>
  <si>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</si>
  <si>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</si>
  <si>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</si>
  <si>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</si>
  <si>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</si>
  <si>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</si>
  <si>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</si>
  <si>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</si>
  <si>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</si>
  <si>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</si>
  <si>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</si>
  <si>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</si>
  <si>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</si>
  <si>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</si>
  <si>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</si>
  <si>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</si>
  <si>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</si>
  <si>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</si>
  <si>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</si>
  <si>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</si>
  <si>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</si>
  <si>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</si>
  <si>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</si>
  <si>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</si>
  <si>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</si>
  <si>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</si>
  <si>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</si>
  <si>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</si>
  <si>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</si>
  <si>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</si>
  <si>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</si>
  <si>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</si>
  <si>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</si>
  <si>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</si>
  <si>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</si>
  <si>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</si>
  <si>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</si>
  <si>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</si>
  <si>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</si>
  <si>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</si>
  <si>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</si>
  <si>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</si>
  <si>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</si>
  <si>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</si>
  <si>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</si>
  <si>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</si>
  <si>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</si>
  <si>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</si>
  <si>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</si>
  <si>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</si>
  <si>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</si>
  <si>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</si>
  <si>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</si>
  <si>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</si>
  <si>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</si>
  <si>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</si>
  <si>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</si>
  <si>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</si>
  <si>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</si>
  <si>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</si>
  <si>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</si>
  <si>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</si>
  <si>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</si>
  <si>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</si>
  <si>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</si>
  <si>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</si>
  <si>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</si>
  <si>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</si>
  <si>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</si>
  <si>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</si>
  <si>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</si>
  <si>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</si>
  <si>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</si>
  <si>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</si>
  <si>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</si>
  <si>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</si>
  <si>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</si>
  <si>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</si>
  <si>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</si>
  <si>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</si>
  <si>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</si>
  <si>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</si>
  <si>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</si>
  <si>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</si>
  <si>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</si>
  <si>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</si>
  <si>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</si>
  <si>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</si>
  <si>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</si>
  <si>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</si>
  <si>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</si>
  <si>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</si>
  <si>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</si>
  <si>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</si>
  <si>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</si>
  <si>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</si>
  <si>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</si>
  <si>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</si>
  <si>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</si>
  <si>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</si>
  <si>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</si>
  <si>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</si>
  <si>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</si>
  <si>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</si>
  <si>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</si>
  <si>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</si>
  <si>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</si>
  <si>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</si>
  <si>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</si>
  <si>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</si>
  <si>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</si>
  <si>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</si>
  <si>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</si>
  <si>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</si>
  <si>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</si>
  <si>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</si>
  <si>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</si>
  <si>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</si>
  <si>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</si>
  <si>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</si>
  <si>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</si>
  <si>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</si>
  <si>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</si>
  <si>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</si>
  <si>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</si>
  <si>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</si>
  <si>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</si>
  <si>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</si>
  <si>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</si>
  <si>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</si>
  <si>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</si>
  <si>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</si>
  <si>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</si>
  <si>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</si>
  <si>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</si>
  <si>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</si>
  <si>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</si>
  <si>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</si>
  <si>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</si>
  <si>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</si>
  <si>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</si>
  <si>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</si>
  <si>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</si>
  <si>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</si>
  <si>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</si>
  <si>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</si>
  <si>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</si>
  <si>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</si>
  <si>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</si>
  <si>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</si>
  <si>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</si>
  <si>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</si>
  <si>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</si>
  <si>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</si>
  <si>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</si>
  <si>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</si>
  <si>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</si>
  <si>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</si>
  <si>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</si>
  <si>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</si>
  <si>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</si>
  <si>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</si>
  <si>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</si>
  <si>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</si>
  <si>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</si>
  <si>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</si>
  <si>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</si>
  <si>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</si>
  <si>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</si>
  <si>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</si>
  <si>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</si>
  <si>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</si>
  <si>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</si>
  <si>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</si>
  <si>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</si>
  <si>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</si>
  <si>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</si>
  <si>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</si>
  <si>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</si>
  <si>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</si>
  <si>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</si>
  <si>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</si>
  <si>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</si>
  <si>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</si>
  <si>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</si>
  <si>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</si>
  <si>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</si>
  <si>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</si>
  <si>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</si>
  <si>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</si>
  <si>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</si>
  <si>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</si>
  <si>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</si>
  <si>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</si>
  <si>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</si>
  <si>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</si>
  <si>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</si>
  <si>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</si>
  <si>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</si>
  <si>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</si>
  <si>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</si>
  <si>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</si>
  <si>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</si>
  <si>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</si>
  <si>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</si>
  <si>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</si>
  <si>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</si>
  <si>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</si>
  <si>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</si>
  <si>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</si>
  <si>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</si>
  <si>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</si>
  <si>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</si>
  <si>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</si>
  <si>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</si>
  <si>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</si>
  <si>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</si>
  <si>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</si>
  <si>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</si>
  <si>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</si>
  <si>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</si>
  <si>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</si>
  <si>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</si>
  <si>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</si>
  <si>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</si>
  <si>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</si>
  <si>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</si>
  <si>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</si>
  <si>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</si>
  <si>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</si>
  <si>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</si>
  <si>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</si>
  <si>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</si>
  <si>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</si>
  <si>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</si>
  <si>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</si>
  <si>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</si>
  <si>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</si>
  <si>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</si>
  <si>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</si>
  <si>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</si>
  <si>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</si>
  <si>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</si>
  <si>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</si>
  <si>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</si>
  <si>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</si>
  <si>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</si>
  <si>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</si>
  <si>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</si>
  <si>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</si>
  <si>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</si>
  <si>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</si>
  <si>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</si>
  <si>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</si>
  <si>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</si>
  <si>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</si>
  <si>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</si>
  <si>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</si>
  <si>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</si>
  <si>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</si>
  <si>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</si>
  <si>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</si>
  <si>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</si>
  <si>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</si>
  <si>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</si>
  <si>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</si>
  <si>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</si>
  <si>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</si>
  <si>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</si>
  <si>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</si>
  <si>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</si>
  <si>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</si>
  <si>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</si>
  <si>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</si>
  <si>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</si>
  <si>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</si>
  <si>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</si>
  <si>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</si>
  <si>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</si>
  <si>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</si>
  <si>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</si>
  <si>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</si>
  <si>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</si>
  <si>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</si>
  <si>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</si>
  <si>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</si>
  <si>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</si>
  <si>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</si>
  <si>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</si>
  <si>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</si>
  <si>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</si>
  <si>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</si>
  <si>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</si>
  <si>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</si>
  <si>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</si>
  <si>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</si>
  <si>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</si>
  <si>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</si>
  <si>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</si>
  <si>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</si>
  <si>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</si>
  <si>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</si>
  <si>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</si>
  <si>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</si>
  <si>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</si>
  <si>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</si>
  <si>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</si>
  <si>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</si>
  <si>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</si>
  <si>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</si>
  <si>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</si>
  <si>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</si>
  <si>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</si>
  <si>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</si>
  <si>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</si>
  <si>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</si>
  <si>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</si>
  <si>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</si>
  <si>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</si>
  <si>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</si>
  <si>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</si>
  <si>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</si>
  <si>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</si>
  <si>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</si>
  <si>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</si>
  <si>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</si>
  <si>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</si>
  <si>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</si>
  <si>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</si>
  <si>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</si>
  <si>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</si>
  <si>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</si>
  <si>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</si>
  <si>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</si>
  <si>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</si>
  <si>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</si>
  <si>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</si>
  <si>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</si>
  <si>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</si>
  <si>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</si>
  <si>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</si>
  <si>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</si>
  <si>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</si>
  <si>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</si>
  <si>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</si>
  <si>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</si>
  <si>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</si>
  <si>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</si>
  <si>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</si>
  <si>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</si>
  <si>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</si>
  <si>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</si>
  <si>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</si>
  <si>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</si>
  <si>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</si>
  <si>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</si>
  <si>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</si>
  <si>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</si>
  <si>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</si>
  <si>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</si>
  <si>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</si>
  <si>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</si>
  <si>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</si>
  <si>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</si>
  <si>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</si>
  <si>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</si>
  <si>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</si>
  <si>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</si>
  <si>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</si>
  <si>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</si>
  <si>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</si>
  <si>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</si>
  <si>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</si>
  <si>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</si>
  <si>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</si>
  <si>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</si>
  <si>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</si>
  <si>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</si>
  <si>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</si>
  <si>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</si>
  <si>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</si>
  <si>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</si>
  <si>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</si>
  <si>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</si>
  <si>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</si>
  <si>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</si>
  <si>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</si>
  <si>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</si>
  <si>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</si>
  <si>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</si>
  <si>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</si>
  <si>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</si>
  <si>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</si>
  <si>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</si>
  <si>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</si>
  <si>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</si>
  <si>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</si>
  <si>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</si>
  <si>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</si>
  <si>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</si>
  <si>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</si>
  <si>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</si>
  <si>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</si>
  <si>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</si>
  <si>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</si>
  <si>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</si>
  <si>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</si>
  <si>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</si>
  <si>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</si>
  <si>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</si>
  <si>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</si>
  <si>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</si>
  <si>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</si>
  <si>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</si>
  <si>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</si>
  <si>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</si>
  <si>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</si>
  <si>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</si>
  <si>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</si>
  <si>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</si>
  <si>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</si>
  <si>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</si>
  <si>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</si>
  <si>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</si>
  <si>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</si>
  <si>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</si>
  <si>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</si>
  <si>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</si>
  <si>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</si>
  <si>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</si>
  <si>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</si>
  <si>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</si>
  <si>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</si>
  <si>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</si>
  <si>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</si>
  <si>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</si>
  <si>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</si>
  <si>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</si>
  <si>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</si>
  <si>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</si>
  <si>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</si>
  <si>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</si>
  <si>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</si>
  <si>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</si>
  <si>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</si>
  <si>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</si>
  <si>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</si>
  <si>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</si>
  <si>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</si>
  <si>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</si>
  <si>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</si>
  <si>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</si>
  <si>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</si>
  <si>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</si>
  <si>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</si>
  <si>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</si>
  <si>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</si>
  <si>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</si>
  <si>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</si>
  <si>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</si>
  <si>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</si>
  <si>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</si>
  <si>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</si>
  <si>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</si>
  <si>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</si>
  <si>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</si>
  <si>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</si>
  <si>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</si>
  <si>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</si>
  <si>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</si>
  <si>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</si>
  <si>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</si>
  <si>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</si>
  <si>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</si>
  <si>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</si>
  <si>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</si>
  <si>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</si>
  <si>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</si>
  <si>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</si>
  <si>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</si>
  <si>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</si>
  <si>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</si>
  <si>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</si>
  <si>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</si>
  <si>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</si>
  <si>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</si>
  <si>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</si>
  <si>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</si>
  <si>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</si>
  <si>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</si>
  <si>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</si>
  <si>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</si>
  <si>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</si>
  <si>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</si>
  <si>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</si>
  <si>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</si>
  <si>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</si>
  <si>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</si>
  <si>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</si>
  <si>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</si>
  <si>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</si>
  <si>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</si>
  <si>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</si>
  <si>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</si>
  <si>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</si>
  <si>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</si>
  <si>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</si>
  <si>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</si>
  <si>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</si>
  <si>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</si>
  <si>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</si>
  <si>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</si>
  <si>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</si>
  <si>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</si>
  <si>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</si>
  <si>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</si>
  <si>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</si>
  <si>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</si>
  <si>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</si>
  <si>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</si>
  <si>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</si>
  <si>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</si>
  <si>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</si>
  <si>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</si>
  <si>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</si>
  <si>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</si>
  <si>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</si>
  <si>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</si>
  <si>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</si>
  <si>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</si>
  <si>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</si>
  <si>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</si>
  <si>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</si>
  <si>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</si>
  <si>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</si>
  <si>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</si>
  <si>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</si>
  <si>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</si>
  <si>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</si>
  <si>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</si>
  <si>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</si>
  <si>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</si>
  <si>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</si>
  <si>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</si>
  <si>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</si>
  <si>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</si>
  <si>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</si>
  <si>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</si>
  <si>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</si>
  <si>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</si>
  <si>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</si>
  <si>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</si>
  <si>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</si>
  <si>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</si>
  <si>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</si>
  <si>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</si>
  <si>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</si>
  <si>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</si>
  <si>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</si>
  <si>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</si>
  <si>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</si>
  <si>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</si>
  <si>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</si>
  <si>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</si>
  <si>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</si>
  <si>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</si>
  <si>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</si>
  <si>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</si>
  <si>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</si>
  <si>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</si>
  <si>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</si>
  <si>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</si>
  <si>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</si>
  <si>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</si>
  <si>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</si>
  <si>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</si>
  <si>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</si>
  <si>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</si>
  <si>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</si>
  <si>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</si>
  <si>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</si>
  <si>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</si>
  <si>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</si>
  <si>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</si>
  <si>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</si>
  <si>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</si>
  <si>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</si>
  <si>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</si>
  <si>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</si>
  <si>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</si>
  <si>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</si>
  <si>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</si>
  <si>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</si>
  <si>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</si>
  <si>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</si>
  <si>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</si>
  <si>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</si>
  <si>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</si>
  <si>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</si>
  <si>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</si>
  <si>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</si>
  <si>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</si>
  <si>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</si>
  <si>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</si>
  <si>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</si>
  <si>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</si>
  <si>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</si>
  <si>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</si>
  <si>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</si>
  <si>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</si>
  <si>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</si>
  <si>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</si>
  <si>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</si>
  <si>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</si>
  <si>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</si>
  <si>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</si>
  <si>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</si>
  <si>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</si>
  <si>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</si>
  <si>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</si>
  <si>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</si>
  <si>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</si>
  <si>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</si>
  <si>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</si>
  <si>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</si>
  <si>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</si>
  <si>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</si>
  <si>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</si>
  <si>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</si>
  <si>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</si>
  <si>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</si>
  <si>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</si>
  <si>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</si>
  <si>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</si>
  <si>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</si>
  <si>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</si>
  <si>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</si>
  <si>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</si>
  <si>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</si>
  <si>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</si>
  <si>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</si>
  <si>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</si>
  <si>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</si>
  <si>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</si>
  <si>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</si>
  <si>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</si>
  <si>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</si>
  <si>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</si>
  <si>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</si>
  <si>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</si>
  <si>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</si>
  <si>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</si>
  <si>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</si>
  <si>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</si>
  <si>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</si>
  <si>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</si>
  <si>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</si>
  <si>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</si>
  <si>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</si>
  <si>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</si>
  <si>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</si>
  <si>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</si>
  <si>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</si>
  <si>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</si>
  <si>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</si>
  <si>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</si>
  <si>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</si>
  <si>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</si>
  <si>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</si>
  <si>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</si>
  <si>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</si>
  <si>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</si>
  <si>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</si>
  <si>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</si>
  <si>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</si>
  <si>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</si>
  <si>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</si>
  <si>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</si>
  <si>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</si>
  <si>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</si>
  <si>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</si>
  <si>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</si>
  <si>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</si>
  <si>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</si>
  <si>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</si>
  <si>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</si>
  <si>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</si>
  <si>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</si>
  <si>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</si>
  <si>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</si>
  <si>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</si>
  <si>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</si>
  <si>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</si>
  <si>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</si>
  <si>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</si>
  <si>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</si>
  <si>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</si>
  <si>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</si>
  <si>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</si>
  <si>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</si>
  <si>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</si>
  <si>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</si>
  <si>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</si>
  <si>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</si>
  <si>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</si>
  <si>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</si>
  <si>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</si>
  <si>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</si>
  <si>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</si>
  <si>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</si>
  <si>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</si>
  <si>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</si>
  <si>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</si>
  <si>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</si>
  <si>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</si>
  <si>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</si>
  <si>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</si>
  <si>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</si>
  <si>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</si>
  <si>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</si>
  <si>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</si>
  <si>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</si>
  <si>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</si>
  <si>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</si>
  <si>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</si>
  <si>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</si>
  <si>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</si>
  <si>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</si>
  <si>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</si>
  <si>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</si>
  <si>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</si>
  <si>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</si>
  <si>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</si>
  <si>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</si>
  <si>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</si>
  <si>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</si>
  <si>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</si>
  <si>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</si>
  <si>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</si>
  <si>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</si>
  <si>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</si>
  <si>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</si>
  <si>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</si>
  <si>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</si>
  <si>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</si>
  <si>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</si>
  <si>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</si>
  <si>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</si>
  <si>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</si>
  <si>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</si>
  <si>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</si>
  <si>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</si>
  <si>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</si>
  <si>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</si>
  <si>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</si>
  <si>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</si>
  <si>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</si>
  <si>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</si>
  <si>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</si>
  <si>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</si>
  <si>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</si>
  <si>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</si>
  <si>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</si>
  <si>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</si>
  <si>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</si>
  <si>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</si>
  <si>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</si>
  <si>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</si>
  <si>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</si>
  <si>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</si>
  <si>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</si>
  <si>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</si>
  <si>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</si>
  <si>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</si>
  <si>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</si>
  <si>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</si>
  <si>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</si>
  <si>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</si>
  <si>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</si>
  <si>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</si>
  <si>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</si>
  <si>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</si>
  <si>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</si>
  <si>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</si>
  <si>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</si>
  <si>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</si>
  <si>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</si>
  <si>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</si>
  <si>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</si>
  <si>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</si>
  <si>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</si>
  <si>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</si>
  <si>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</si>
  <si>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</si>
  <si>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</si>
  <si>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</si>
  <si>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</si>
  <si>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</si>
  <si>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</si>
  <si>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</si>
  <si>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</si>
  <si>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</si>
  <si>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</si>
  <si>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</si>
  <si>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</si>
  <si>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</si>
  <si>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</si>
  <si>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</si>
  <si>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</si>
  <si>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</si>
  <si>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</si>
  <si>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</si>
  <si>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</si>
  <si>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</si>
  <si>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</si>
  <si>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</si>
  <si>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</si>
  <si>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</si>
  <si>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</si>
  <si>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</si>
  <si>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</si>
  <si>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</si>
  <si>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</si>
  <si>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</si>
  <si>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</si>
  <si>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</si>
  <si>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</si>
  <si>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</si>
  <si>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</si>
  <si>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</si>
  <si>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</si>
  <si>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</si>
  <si>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</si>
  <si>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</si>
  <si>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</si>
  <si>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</si>
  <si>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</si>
  <si>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</si>
  <si>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</si>
  <si>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</si>
  <si>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</si>
  <si>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</si>
  <si>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</si>
  <si>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</si>
  <si>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</si>
  <si>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</si>
  <si>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</si>
  <si>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</si>
  <si>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</si>
  <si>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</si>
  <si>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</si>
  <si>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</si>
  <si>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</si>
  <si>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</si>
  <si>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</si>
  <si>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</si>
  <si>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</si>
  <si>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</si>
  <si>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</si>
  <si>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</si>
  <si>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</si>
  <si>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</si>
  <si>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</si>
  <si>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</si>
  <si>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</si>
  <si>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</si>
  <si>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</si>
  <si>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</si>
  <si>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</si>
  <si>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</si>
  <si>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</si>
  <si>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</si>
  <si>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</si>
  <si>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</si>
  <si>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</si>
  <si>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</si>
  <si>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</si>
  <si>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</si>
  <si>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</si>
  <si>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</si>
  <si>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</si>
  <si>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</si>
  <si>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</si>
  <si>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</si>
  <si>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</si>
  <si>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</si>
  <si>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</si>
  <si>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</si>
  <si>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</si>
  <si>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</si>
  <si>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</si>
  <si>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</si>
  <si>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</si>
  <si>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</si>
  <si>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</si>
  <si>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</si>
  <si>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</si>
  <si>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</si>
  <si>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</si>
  <si>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</si>
  <si>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</si>
  <si>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</si>
  <si>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</si>
  <si>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</si>
  <si>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</si>
  <si>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</si>
  <si>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</si>
  <si>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</si>
  <si>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</si>
  <si>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</si>
  <si>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</si>
  <si>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</si>
  <si>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</si>
  <si>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</si>
  <si>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</si>
  <si>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</si>
  <si>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</si>
  <si>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</si>
  <si>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</si>
  <si>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</si>
  <si>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</si>
  <si>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</si>
  <si>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</si>
  <si>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</si>
  <si>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</si>
  <si>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</si>
  <si>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</si>
  <si>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</si>
  <si>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</si>
  <si>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</si>
  <si>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</si>
  <si>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</si>
  <si>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</si>
  <si>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</si>
  <si>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</si>
  <si>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</si>
  <si>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</si>
  <si>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</si>
  <si>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</si>
  <si>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</si>
  <si>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</si>
  <si>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</si>
  <si>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</si>
  <si>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</si>
  <si>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</si>
  <si>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</si>
  <si>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</si>
  <si>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</si>
  <si>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</si>
  <si>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</si>
  <si>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</si>
  <si>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</si>
  <si>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</si>
  <si>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</si>
  <si>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</si>
  <si>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</si>
  <si>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</si>
  <si>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</si>
  <si>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</si>
  <si>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</si>
  <si>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</si>
  <si>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</si>
  <si>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</si>
  <si>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</si>
  <si>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</si>
  <si>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</si>
  <si>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</si>
  <si>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</si>
  <si>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</si>
  <si>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</si>
  <si>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</si>
  <si>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</si>
  <si>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</si>
  <si>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</si>
  <si>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</si>
  <si>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</si>
  <si>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</si>
  <si>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</si>
  <si>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</si>
  <si>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</si>
  <si>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</si>
  <si>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</si>
  <si>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</si>
  <si>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</si>
  <si>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</si>
  <si>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</si>
  <si>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</si>
  <si>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</si>
  <si>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</si>
  <si>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</si>
  <si>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</si>
  <si>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</si>
  <si>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</si>
  <si>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</si>
  <si>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</si>
  <si>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</si>
  <si>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</si>
  <si>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</si>
  <si>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</si>
  <si>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</si>
  <si>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</si>
  <si>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</si>
  <si>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</si>
  <si>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</si>
  <si>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</si>
  <si>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</si>
  <si>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</si>
  <si>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</si>
  <si>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</si>
  <si>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</si>
  <si>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</si>
  <si>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</si>
  <si>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</si>
  <si>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</si>
  <si>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</si>
  <si>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</si>
  <si>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</si>
  <si>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</si>
  <si>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</si>
  <si>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</si>
  <si>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</si>
  <si>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</si>
  <si>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</si>
  <si>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</si>
  <si>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</si>
  <si>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</si>
  <si>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</si>
  <si>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</si>
  <si>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</si>
  <si>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</si>
  <si>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</si>
  <si>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</si>
  <si>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</si>
  <si>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</si>
  <si>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</si>
  <si>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</si>
  <si>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</si>
  <si>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</si>
  <si>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</si>
  <si>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</si>
  <si>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</si>
  <si>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</si>
  <si>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</si>
  <si>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</si>
  <si>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</si>
  <si>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</si>
  <si>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</si>
  <si>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</si>
  <si>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</si>
  <si>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</si>
  <si>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</si>
  <si>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</si>
  <si>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</si>
  <si>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</si>
  <si>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</si>
  <si>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</si>
  <si>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</si>
  <si>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</si>
  <si>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</si>
  <si>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</si>
  <si>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</si>
  <si>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</si>
  <si>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</si>
  <si>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</si>
  <si>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</si>
  <si>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</si>
  <si>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</si>
  <si>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</si>
  <si>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</si>
  <si>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</si>
  <si>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</si>
  <si>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</si>
  <si>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</si>
  <si>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</si>
  <si>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</si>
  <si>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</si>
  <si>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</si>
  <si>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</si>
  <si>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</si>
  <si>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</si>
  <si>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</si>
  <si>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</si>
  <si>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</si>
  <si>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</si>
  <si>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</si>
  <si>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</si>
  <si>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</si>
  <si>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</si>
  <si>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</si>
  <si>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</si>
  <si>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</si>
  <si>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</si>
  <si>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</si>
  <si>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</si>
  <si>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</si>
  <si>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</si>
  <si>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</si>
  <si>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</si>
  <si>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</si>
  <si>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</si>
  <si>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</si>
  <si>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</si>
  <si>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</si>
  <si>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</si>
  <si>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</si>
  <si>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</si>
  <si>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</si>
  <si>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</si>
  <si>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</si>
  <si>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</si>
  <si>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</si>
  <si>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</si>
  <si>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</si>
  <si>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</si>
  <si>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</si>
  <si>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</si>
  <si>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</si>
  <si>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</si>
  <si>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</si>
  <si>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</si>
  <si>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</si>
  <si>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</si>
  <si>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</si>
  <si>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</si>
  <si>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</si>
  <si>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</si>
  <si>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</si>
  <si>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</si>
  <si>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</si>
  <si>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</si>
  <si>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</si>
  <si>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</si>
  <si>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</si>
  <si>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</si>
  <si>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</si>
  <si>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</si>
  <si>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</si>
  <si>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</si>
  <si>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</si>
  <si>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</si>
  <si>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</si>
  <si>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</si>
  <si>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</si>
  <si>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</si>
  <si>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</si>
  <si>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</si>
  <si>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</si>
  <si>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</si>
  <si>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</si>
  <si>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</si>
  <si>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</si>
  <si>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</si>
  <si>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</si>
  <si>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</si>
  <si>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</si>
  <si>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</si>
  <si>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</si>
  <si>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</si>
  <si>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</si>
  <si>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</si>
  <si>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</si>
  <si>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</si>
  <si>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</si>
  <si>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</si>
  <si>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</si>
  <si>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</si>
  <si>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</si>
  <si>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</si>
  <si>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</si>
  <si>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</si>
  <si>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</si>
  <si>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</si>
  <si>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</si>
  <si>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</si>
  <si>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</si>
  <si>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</si>
  <si>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</si>
  <si>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</si>
  <si>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</si>
  <si>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</si>
  <si>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</si>
  <si>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</si>
  <si>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</si>
  <si>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</si>
  <si>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</si>
  <si>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</si>
  <si>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</si>
  <si>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</si>
  <si>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</si>
  <si>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</si>
  <si>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</si>
  <si>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</si>
  <si>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</si>
  <si>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</si>
  <si>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</si>
  <si>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</si>
  <si>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</si>
  <si>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</si>
  <si>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</si>
  <si>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</si>
  <si>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</si>
  <si>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</si>
  <si>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</si>
  <si>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</si>
  <si>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</si>
  <si>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</si>
  <si>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</si>
  <si>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</si>
  <si>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</si>
  <si>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</si>
  <si>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</si>
  <si>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</si>
  <si>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</si>
  <si>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</si>
  <si>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</si>
  <si>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</si>
  <si>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</si>
  <si>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</si>
  <si>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</si>
  <si>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</si>
  <si>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</si>
  <si>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</si>
  <si>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</si>
  <si>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</si>
  <si>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</si>
  <si>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</si>
  <si>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</si>
  <si>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</si>
  <si>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</si>
  <si>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</si>
  <si>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</si>
  <si>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</si>
  <si>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</si>
  <si>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</si>
  <si>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</si>
  <si>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</si>
  <si>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</si>
  <si>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</si>
  <si>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</si>
  <si>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</si>
  <si>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</si>
  <si>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</si>
  <si>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</si>
  <si>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</si>
  <si>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</si>
  <si>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</si>
  <si>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</si>
  <si>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</si>
  <si>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</si>
  <si>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</si>
  <si>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</si>
  <si>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</si>
  <si>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</si>
  <si>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</si>
  <si>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</si>
  <si>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</si>
  <si>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</si>
  <si>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</si>
  <si>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</si>
  <si>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</si>
  <si>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</si>
  <si>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</si>
  <si>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</si>
  <si>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</si>
  <si>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</si>
  <si>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</si>
  <si>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</si>
  <si>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</si>
  <si>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</si>
  <si>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</si>
  <si>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</si>
  <si>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</si>
  <si>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</si>
  <si>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</si>
  <si>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</si>
  <si>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</si>
  <si>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</si>
  <si>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</si>
  <si>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</si>
  <si>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</si>
  <si>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</si>
  <si>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</si>
  <si>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</si>
  <si>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</si>
  <si>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</si>
  <si>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</si>
  <si>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</si>
  <si>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</si>
  <si>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</si>
  <si>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</si>
  <si>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</si>
  <si>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</si>
  <si>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</si>
  <si>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</si>
  <si>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</si>
  <si>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</si>
  <si>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</si>
  <si>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</si>
  <si>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</si>
  <si>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</si>
  <si>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</si>
  <si>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</si>
  <si>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</si>
  <si>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</si>
  <si>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</si>
  <si>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</si>
  <si>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</si>
  <si>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</si>
  <si>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</si>
  <si>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</si>
  <si>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</si>
  <si>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</si>
  <si>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</si>
  <si>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</si>
  <si>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</si>
  <si>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</si>
  <si>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</si>
  <si>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</si>
  <si>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</si>
  <si>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</si>
  <si>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</si>
  <si>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</si>
  <si>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</si>
  <si>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</si>
  <si>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</si>
  <si>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</si>
  <si>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</si>
  <si>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</si>
  <si>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</si>
  <si>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</si>
  <si>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</si>
  <si>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</si>
  <si>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</si>
  <si>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</si>
  <si>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</si>
  <si>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</si>
  <si>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</si>
  <si>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</si>
  <si>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</si>
  <si>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</si>
  <si>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</si>
  <si>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</si>
  <si>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</si>
  <si>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</si>
  <si>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</si>
  <si>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</si>
  <si>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</si>
  <si>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</si>
  <si>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</si>
  <si>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</si>
  <si>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</si>
  <si>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</si>
  <si>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</si>
  <si>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</si>
  <si>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</si>
  <si>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</si>
  <si>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</si>
  <si>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</si>
  <si>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</si>
  <si>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</si>
  <si>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</si>
  <si>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</si>
  <si>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</si>
  <si>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</si>
  <si>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</si>
  <si>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</si>
  <si>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</si>
  <si>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</si>
  <si>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</si>
  <si>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</si>
  <si>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</si>
  <si>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</si>
  <si>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</si>
  <si>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</si>
  <si>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</si>
  <si>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</si>
  <si>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</si>
  <si>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</si>
  <si>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</si>
  <si>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</si>
  <si>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</si>
  <si>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</si>
  <si>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</si>
  <si>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</si>
  <si>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</si>
  <si>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</si>
  <si>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</si>
  <si>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</si>
  <si>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</si>
  <si>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</si>
  <si>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</si>
  <si>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</si>
  <si>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</si>
  <si>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</si>
  <si>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</si>
  <si>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</si>
  <si>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</si>
  <si>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</si>
  <si>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</si>
  <si>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</si>
  <si>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</si>
  <si>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</si>
  <si>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</si>
  <si>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</si>
  <si>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</si>
  <si>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</si>
  <si>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</si>
  <si>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</si>
  <si>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</si>
  <si>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</si>
  <si>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</si>
  <si>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</si>
  <si>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</si>
  <si>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</si>
  <si>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</si>
  <si>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</si>
  <si>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</si>
  <si>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</si>
  <si>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</si>
  <si>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</si>
  <si>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</si>
  <si>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</si>
  <si>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</si>
  <si>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</si>
  <si>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</si>
  <si>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</si>
  <si>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</si>
  <si>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</si>
  <si>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</si>
  <si>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</si>
  <si>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</si>
  <si>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</si>
  <si>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</si>
  <si>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</si>
  <si>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</si>
  <si>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</si>
  <si>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</si>
  <si>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</si>
  <si>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</si>
  <si>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</si>
  <si>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</si>
  <si>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</si>
  <si>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</si>
  <si>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</si>
  <si>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</si>
  <si>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</si>
  <si>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</si>
  <si>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</si>
  <si>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</si>
  <si>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</si>
  <si>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</si>
  <si>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</si>
  <si>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</si>
  <si>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</si>
  <si>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</si>
  <si>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</si>
  <si>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</si>
  <si>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</si>
  <si>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</si>
  <si>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</si>
  <si>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</si>
  <si>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</si>
  <si>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</si>
  <si>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</si>
  <si>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</si>
  <si>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</si>
  <si>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</si>
  <si>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</si>
  <si>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</si>
  <si>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</si>
  <si>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</si>
  <si>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</si>
  <si>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</si>
  <si>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</si>
  <si>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</si>
  <si>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</si>
  <si>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</si>
  <si>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</si>
  <si>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</si>
  <si>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</si>
  <si>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</si>
  <si>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</si>
  <si>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</si>
  <si>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</si>
  <si>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</si>
  <si>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</si>
  <si>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</si>
  <si>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</si>
  <si>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</si>
  <si>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</si>
  <si>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</si>
  <si>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</si>
  <si>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</si>
  <si>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</si>
  <si>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</si>
  <si>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</si>
  <si>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</si>
  <si>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</si>
  <si>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</si>
  <si>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</si>
  <si>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</si>
  <si>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</si>
  <si>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</si>
  <si>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</si>
  <si>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</si>
  <si>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</si>
  <si>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</si>
  <si>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</si>
  <si>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</si>
  <si>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</si>
  <si>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</si>
  <si>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</si>
  <si>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</si>
  <si>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</si>
  <si>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</si>
  <si>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</si>
  <si>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</si>
  <si>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</si>
  <si>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</si>
  <si>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</si>
  <si>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</si>
  <si>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</si>
  <si>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</si>
  <si>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</si>
  <si>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</si>
  <si>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</si>
  <si>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</si>
  <si>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</si>
  <si>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</si>
  <si>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</si>
  <si>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</si>
  <si>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</si>
  <si>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</si>
  <si>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</si>
  <si>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</si>
  <si>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</si>
  <si>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</si>
  <si>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</si>
  <si>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</si>
  <si>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</si>
  <si>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</si>
  <si>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</si>
  <si>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</si>
  <si>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</si>
  <si>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</si>
  <si>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</si>
  <si>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</si>
  <si>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</si>
  <si>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</si>
  <si>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</si>
  <si>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</si>
  <si>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</si>
  <si>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</si>
  <si>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</si>
  <si>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</si>
  <si>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</si>
  <si>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</si>
  <si>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</si>
  <si>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</si>
  <si>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</si>
  <si>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</si>
  <si>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</si>
  <si>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</si>
  <si>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</si>
  <si>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</si>
  <si>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</si>
  <si>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</si>
  <si>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</si>
  <si>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</si>
  <si>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</si>
  <si>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</si>
  <si>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</si>
  <si>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</si>
  <si>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</si>
  <si>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</si>
  <si>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</si>
  <si>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</si>
  <si>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</si>
  <si>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</si>
  <si>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</si>
  <si>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</si>
  <si>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</si>
  <si>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</si>
  <si>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</si>
  <si>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</si>
  <si>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</si>
  <si>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</si>
  <si>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</si>
  <si>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</si>
  <si>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</si>
  <si>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</si>
  <si>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</si>
  <si>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</si>
  <si>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</si>
  <si>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</si>
  <si>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</si>
  <si>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</si>
  <si>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</si>
  <si>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</si>
  <si>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</si>
  <si>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</si>
  <si>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</si>
  <si>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</si>
  <si>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</si>
  <si>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</si>
  <si>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</si>
  <si>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</si>
  <si>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</si>
  <si>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</si>
  <si>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</si>
  <si>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</si>
  <si>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</si>
  <si>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</si>
  <si>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</si>
  <si>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</si>
  <si>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</si>
  <si>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</si>
  <si>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</si>
  <si>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</si>
  <si>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</si>
  <si>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</si>
  <si>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</si>
  <si>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</si>
  <si>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</si>
  <si>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</si>
  <si>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</si>
  <si>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</si>
  <si>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</si>
  <si>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</si>
  <si>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</si>
  <si>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</si>
  <si>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</si>
  <si>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</si>
  <si>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</si>
  <si>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</si>
  <si>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</si>
  <si>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</si>
  <si>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</si>
  <si>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</si>
  <si>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</si>
  <si>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</si>
  <si>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</si>
  <si>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</si>
  <si>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</si>
  <si>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</si>
  <si>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</si>
  <si>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</si>
  <si>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</si>
  <si>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</si>
  <si>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</si>
  <si>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</si>
  <si>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</si>
  <si>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</si>
  <si>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</si>
  <si>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</si>
  <si>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</si>
  <si>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</si>
  <si>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</si>
  <si>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</si>
  <si>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</si>
  <si>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</si>
  <si>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</si>
  <si>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</si>
  <si>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</si>
  <si>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</si>
  <si>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</si>
  <si>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</si>
  <si>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</si>
  <si>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</si>
  <si>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</si>
  <si>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</si>
  <si>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</si>
  <si>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</si>
  <si>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</si>
  <si>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</si>
  <si>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</si>
  <si>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</si>
  <si>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</si>
  <si>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</si>
  <si>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</si>
  <si>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</si>
  <si>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</si>
  <si>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</si>
  <si>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</si>
  <si>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</si>
  <si>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</si>
  <si>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</si>
  <si>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</si>
  <si>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</si>
  <si>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</si>
  <si>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</si>
  <si>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</si>
  <si>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</si>
  <si>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</si>
  <si>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</si>
  <si>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</si>
  <si>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</si>
  <si>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</si>
  <si>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</si>
  <si>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</si>
  <si>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</si>
  <si>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</si>
  <si>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</si>
  <si>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</si>
  <si>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</si>
  <si>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</si>
  <si>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</si>
  <si>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</si>
  <si>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</si>
  <si>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</si>
  <si>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</si>
  <si>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</si>
  <si>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</si>
  <si>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</si>
  <si>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</si>
  <si>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</si>
  <si>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</si>
  <si>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</si>
  <si>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</si>
  <si>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</si>
  <si>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</si>
  <si>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</si>
  <si>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</si>
  <si>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</si>
  <si>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</si>
  <si>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</si>
  <si>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</si>
  <si>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</si>
  <si>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</si>
  <si>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</si>
  <si>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</si>
  <si>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</si>
  <si>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</si>
  <si>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</si>
  <si>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</si>
  <si>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</si>
  <si>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</si>
  <si>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</si>
  <si>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</si>
  <si>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</si>
  <si>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</si>
  <si>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</si>
  <si>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</si>
  <si>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</si>
  <si>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</si>
  <si>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</si>
  <si>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</si>
  <si>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</si>
  <si>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</si>
  <si>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</si>
  <si>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</si>
  <si>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</si>
  <si>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</si>
  <si>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</si>
  <si>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</si>
  <si>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</si>
  <si>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</si>
  <si>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</si>
  <si>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</si>
  <si>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</si>
  <si>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</si>
  <si>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</si>
  <si>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</si>
  <si>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</si>
  <si>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</si>
  <si>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</si>
  <si>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</si>
  <si>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</si>
  <si>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</si>
  <si>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</si>
  <si>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</si>
  <si>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</si>
  <si>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</si>
  <si>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</si>
  <si>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</si>
  <si>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</si>
  <si>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</si>
  <si>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</si>
  <si>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</si>
  <si>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</si>
  <si>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</si>
  <si>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</si>
  <si>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</si>
  <si>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</si>
  <si>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</si>
  <si>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</si>
  <si>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</si>
  <si>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</si>
  <si>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</si>
  <si>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</si>
  <si>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</si>
  <si>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</si>
  <si>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</si>
  <si>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</si>
  <si>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</si>
  <si>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</si>
  <si>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</si>
  <si>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</si>
  <si>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</si>
  <si>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</si>
  <si>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</si>
  <si>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</si>
  <si>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</si>
  <si>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</si>
  <si>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</si>
  <si>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</si>
  <si>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</si>
  <si>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</si>
  <si>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</si>
  <si>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</si>
  <si>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</si>
  <si>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</si>
  <si>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</si>
  <si>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</si>
  <si>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</si>
  <si>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</si>
  <si>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</si>
  <si>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</si>
  <si>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</si>
  <si>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</si>
  <si>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</si>
  <si>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</si>
  <si>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</si>
  <si>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</si>
  <si>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</si>
  <si>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</si>
  <si>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</si>
  <si>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</si>
  <si>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</si>
  <si>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</si>
  <si>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</si>
  <si>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</si>
  <si>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</si>
  <si>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</si>
  <si>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</si>
  <si>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</si>
  <si>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</si>
  <si>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</si>
  <si>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</si>
  <si>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</si>
  <si>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</si>
  <si>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</si>
  <si>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</si>
  <si>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</si>
  <si>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</si>
  <si>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</si>
  <si>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</si>
  <si>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</si>
  <si>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</si>
  <si>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</si>
  <si>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</si>
  <si>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</si>
  <si>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</si>
  <si>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</si>
  <si>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</si>
  <si>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</si>
  <si>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</si>
  <si>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</si>
  <si>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</si>
  <si>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</si>
  <si>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</si>
  <si>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</si>
  <si>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</si>
  <si>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</si>
  <si>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</si>
  <si>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</si>
  <si>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</si>
  <si>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</si>
  <si>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</si>
  <si>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</si>
  <si>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</si>
  <si>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</si>
  <si>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</si>
  <si>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</si>
  <si>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</si>
  <si>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</si>
  <si>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</si>
  <si>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</si>
  <si>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</si>
  <si>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</si>
  <si>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</si>
  <si>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</si>
  <si>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</si>
  <si>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</si>
  <si>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</si>
  <si>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</si>
  <si>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</si>
  <si>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</si>
  <si>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</si>
  <si>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</si>
  <si>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</si>
  <si>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</si>
  <si>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</si>
  <si>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</si>
  <si>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</si>
  <si>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</si>
  <si>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</si>
  <si>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</si>
  <si>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</si>
  <si>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</si>
  <si>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</si>
  <si>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</si>
  <si>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</si>
  <si>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</si>
  <si>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</si>
  <si>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</si>
  <si>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</si>
  <si>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</si>
  <si>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</si>
  <si>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</si>
  <si>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</si>
  <si>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</si>
  <si>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</si>
  <si>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</si>
  <si>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</si>
  <si>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</si>
  <si>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</si>
  <si>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</si>
  <si>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</si>
  <si>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</si>
  <si>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</si>
  <si>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</si>
  <si>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</si>
  <si>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</si>
  <si>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</si>
  <si>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</si>
  <si>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</si>
  <si>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</si>
  <si>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</si>
  <si>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</si>
  <si>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</si>
  <si>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</si>
  <si>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</si>
  <si>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</si>
  <si>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</si>
  <si>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</si>
  <si>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</si>
  <si>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</si>
  <si>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</si>
  <si>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</si>
  <si>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</si>
  <si>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</si>
  <si>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</si>
  <si>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</si>
  <si>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</si>
  <si>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</si>
  <si>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</si>
  <si>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</si>
  <si>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</si>
  <si>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</si>
  <si>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</si>
  <si>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</si>
  <si>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</si>
  <si>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</si>
  <si>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</si>
  <si>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</si>
  <si>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</si>
  <si>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</si>
  <si>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</si>
  <si>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</si>
  <si>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</si>
  <si>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</si>
  <si>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</si>
  <si>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</si>
  <si>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</si>
  <si>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</si>
  <si>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</si>
  <si>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</si>
  <si>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</si>
  <si>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</si>
  <si>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</si>
  <si>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</si>
  <si>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</si>
  <si>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</si>
  <si>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</si>
  <si>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</si>
  <si>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</si>
  <si>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</si>
  <si>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</si>
  <si>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</si>
  <si>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</si>
  <si>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</si>
  <si>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</si>
  <si>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</si>
  <si>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</si>
  <si>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</si>
  <si>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</si>
  <si>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</si>
  <si>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</si>
  <si>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</si>
  <si>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</si>
  <si>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</si>
  <si>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</si>
  <si>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</si>
  <si>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</si>
  <si>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</si>
  <si>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</si>
  <si>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</si>
  <si>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</si>
  <si>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</si>
  <si>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</si>
  <si>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</si>
  <si>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</si>
  <si>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</si>
  <si>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</si>
  <si>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</si>
  <si>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</si>
  <si>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</si>
  <si>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</si>
  <si>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</si>
  <si>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</si>
  <si>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</si>
  <si>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</si>
  <si>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</si>
  <si>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</si>
  <si>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</si>
  <si>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</si>
  <si>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</si>
  <si>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</si>
  <si>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</si>
  <si>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</si>
  <si>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</si>
  <si>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</si>
  <si>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</si>
  <si>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</si>
  <si>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</si>
  <si>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</si>
  <si>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</si>
  <si>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</si>
  <si>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</si>
  <si>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</si>
  <si>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</si>
  <si>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</si>
  <si>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</si>
  <si>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</si>
  <si>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</si>
  <si>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</si>
  <si>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</si>
  <si>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</si>
  <si>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</si>
  <si>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</si>
  <si>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</si>
  <si>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</si>
  <si>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</si>
  <si>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</si>
  <si>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</si>
  <si>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</si>
  <si>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</si>
  <si>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</si>
  <si>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</si>
  <si>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</si>
  <si>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</si>
  <si>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</si>
  <si>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</si>
  <si>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</si>
  <si>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</si>
  <si>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</si>
  <si>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</si>
  <si>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</si>
  <si>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</si>
  <si>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</si>
  <si>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</si>
  <si>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</si>
  <si>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</si>
  <si>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</si>
  <si>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</si>
  <si>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</si>
  <si>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</si>
  <si>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</si>
  <si>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</si>
  <si>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</si>
  <si>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</si>
  <si>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</si>
  <si>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</si>
  <si>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</si>
  <si>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</si>
  <si>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</si>
  <si>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</si>
  <si>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</si>
  <si>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</si>
  <si>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</si>
  <si>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</si>
  <si>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</si>
  <si>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</si>
  <si>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</si>
  <si>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</si>
  <si>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</si>
  <si>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</si>
  <si>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</si>
  <si>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</si>
  <si>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</si>
  <si>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</si>
  <si>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</si>
  <si>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</si>
  <si>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</si>
  <si>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</si>
  <si>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</si>
  <si>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</si>
  <si>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</si>
  <si>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</si>
  <si>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</si>
  <si>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</si>
  <si>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</si>
  <si>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</si>
  <si>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</si>
  <si>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</si>
  <si>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</si>
  <si>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</si>
  <si>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</si>
  <si>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</si>
  <si>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</si>
  <si>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</si>
  <si>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</si>
  <si>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</si>
  <si>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</si>
  <si>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</si>
  <si>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</si>
  <si>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</si>
  <si>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</si>
  <si>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</si>
  <si>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</si>
  <si>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</si>
  <si>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</si>
  <si>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</si>
  <si>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</si>
  <si>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</si>
  <si>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</si>
  <si>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</si>
  <si>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</si>
  <si>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</si>
  <si>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</si>
  <si>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</si>
  <si>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</si>
  <si>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</si>
  <si>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</si>
  <si>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</si>
  <si>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</si>
  <si>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</si>
  <si>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</si>
  <si>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</si>
  <si>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</si>
  <si>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</si>
  <si>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</si>
  <si>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</si>
  <si>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</si>
  <si>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</si>
  <si>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</si>
  <si>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</si>
  <si>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</si>
  <si>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</si>
  <si>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</si>
  <si>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</si>
  <si>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</si>
  <si>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</si>
  <si>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</si>
  <si>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</si>
  <si>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</si>
  <si>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</si>
  <si>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</si>
  <si>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</si>
  <si>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</si>
  <si>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</si>
  <si>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</si>
  <si>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</si>
  <si>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</si>
  <si>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</si>
  <si>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</si>
  <si>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</si>
  <si>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</si>
  <si>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</si>
  <si>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</si>
  <si>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</si>
  <si>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</si>
  <si>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</si>
  <si>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</si>
  <si>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</si>
  <si>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</si>
  <si>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</si>
  <si>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</si>
  <si>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</si>
  <si>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</si>
  <si>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</si>
  <si>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</si>
  <si>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</si>
  <si>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</si>
  <si>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</si>
  <si>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</si>
  <si>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</si>
  <si>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</si>
  <si>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</si>
  <si>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</si>
  <si>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</si>
  <si>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</si>
  <si>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</si>
  <si>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</si>
  <si>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</si>
  <si>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</si>
  <si>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</si>
  <si>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</si>
  <si>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</si>
  <si>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</si>
  <si>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</si>
  <si>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</si>
  <si>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</si>
  <si>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</si>
  <si>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</si>
  <si>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</si>
  <si>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</si>
  <si>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</si>
  <si>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</si>
  <si>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</si>
  <si>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</si>
  <si>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</si>
  <si>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</si>
  <si>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</si>
  <si>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</si>
  <si>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</si>
  <si>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</si>
  <si>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</si>
  <si>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</si>
  <si>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</si>
  <si>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</si>
  <si>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</si>
  <si>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</si>
  <si>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</si>
  <si>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</si>
  <si>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</si>
  <si>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</si>
  <si>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</si>
  <si>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</si>
  <si>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</si>
  <si>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</si>
  <si>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</si>
  <si>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</si>
  <si>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</si>
  <si>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</si>
  <si>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</si>
  <si>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</si>
  <si>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</si>
  <si>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</si>
  <si>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</si>
  <si>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</si>
  <si>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</si>
  <si>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</si>
  <si>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</si>
  <si>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</si>
  <si>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</si>
  <si>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</si>
  <si>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</si>
  <si>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</si>
  <si>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</si>
  <si>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</si>
  <si>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</si>
  <si>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</si>
  <si>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</si>
  <si>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</si>
  <si>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</si>
  <si>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</si>
  <si>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</si>
  <si>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</si>
  <si>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</si>
  <si>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</si>
  <si>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</si>
  <si>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</si>
  <si>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</si>
  <si>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</si>
  <si>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</si>
  <si>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</si>
  <si>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</si>
  <si>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</si>
  <si>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</si>
  <si>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</si>
  <si>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</si>
  <si>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</si>
  <si>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</si>
  <si>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</si>
  <si>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</si>
  <si>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</si>
  <si>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</si>
  <si>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</si>
  <si>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</si>
  <si>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</si>
  <si>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</si>
  <si>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</si>
  <si>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</si>
  <si>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</si>
  <si>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</si>
  <si>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</si>
  <si>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</si>
  <si>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</si>
  <si>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</si>
  <si>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</si>
  <si>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</si>
  <si>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</si>
  <si>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</si>
  <si>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</si>
  <si>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</si>
  <si>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</si>
  <si>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</si>
  <si>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</si>
  <si>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</si>
  <si>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</si>
  <si>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</si>
  <si>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</si>
  <si>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</si>
  <si>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</si>
  <si>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</si>
  <si>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</si>
  <si>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</si>
  <si>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</si>
  <si>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</si>
  <si>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</si>
  <si>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</si>
  <si>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</si>
  <si>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</si>
  <si>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</si>
  <si>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</si>
  <si>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</si>
  <si>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</si>
  <si>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</si>
  <si>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</si>
  <si>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</si>
  <si>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</si>
  <si>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</si>
  <si>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</si>
  <si>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</si>
  <si>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</si>
  <si>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</si>
  <si>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</si>
  <si>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</si>
  <si>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</si>
  <si>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</si>
  <si>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</si>
  <si>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</si>
  <si>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</si>
  <si>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</si>
  <si>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</si>
  <si>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</si>
  <si>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</si>
  <si>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</si>
  <si>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</si>
  <si>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</si>
  <si>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</si>
  <si>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</si>
  <si>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</si>
  <si>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</si>
  <si>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</si>
  <si>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</si>
  <si>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</si>
  <si>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</si>
  <si>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</si>
  <si>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</si>
  <si>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</si>
  <si>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</si>
  <si>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</si>
  <si>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</si>
  <si>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</si>
  <si>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</si>
  <si>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</si>
  <si>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</si>
  <si>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</si>
  <si>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</si>
  <si>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</si>
  <si>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</si>
  <si>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</si>
  <si>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</si>
  <si>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</si>
  <si>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</si>
  <si>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</si>
  <si>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</si>
  <si>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</si>
  <si>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</si>
  <si>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</si>
  <si>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</si>
  <si>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</si>
  <si>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</si>
  <si>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</si>
  <si>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</si>
  <si>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</si>
  <si>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</si>
  <si>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</si>
  <si>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</si>
  <si>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</si>
  <si>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</si>
  <si>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</si>
  <si>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</si>
  <si>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</si>
  <si>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</si>
  <si>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</si>
  <si>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</si>
  <si>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</si>
  <si>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</si>
  <si>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</si>
  <si>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</si>
  <si>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</si>
  <si>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</si>
  <si>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</si>
  <si>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</si>
  <si>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</si>
  <si>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</si>
  <si>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</si>
  <si>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</si>
  <si>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</si>
  <si>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</si>
  <si>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</si>
  <si>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</si>
  <si>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</si>
  <si>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</si>
  <si>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</si>
  <si>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</si>
  <si>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</si>
  <si>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</si>
  <si>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</si>
  <si>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</si>
  <si>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</si>
  <si>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</si>
  <si>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</si>
  <si>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</si>
  <si>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</si>
  <si>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</si>
  <si>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</si>
  <si>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</si>
  <si>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</si>
  <si>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</si>
  <si>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</si>
  <si>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</si>
  <si>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</si>
  <si>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</si>
  <si>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</si>
  <si>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</si>
  <si>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</si>
  <si>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</si>
  <si>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</si>
  <si>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</si>
  <si>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</si>
  <si>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</si>
  <si>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</si>
  <si>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</si>
  <si>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</si>
  <si>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</si>
  <si>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</si>
  <si>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</si>
  <si>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</si>
  <si>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</si>
  <si>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</si>
  <si>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</si>
  <si>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</si>
  <si>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</si>
  <si>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</si>
  <si>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</si>
  <si>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</si>
  <si>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</si>
  <si>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</si>
  <si>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</si>
  <si>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</si>
  <si>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</si>
  <si>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</si>
  <si>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</si>
  <si>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</si>
  <si>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</si>
  <si>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</si>
  <si>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</si>
  <si>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</si>
  <si>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</si>
  <si>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</si>
  <si>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</si>
  <si>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</si>
  <si>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</si>
  <si>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</si>
  <si>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</si>
  <si>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</si>
  <si>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</si>
  <si>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</si>
  <si>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</si>
  <si>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</si>
  <si>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</si>
  <si>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</si>
  <si>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</si>
  <si>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</si>
  <si>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</si>
  <si>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</si>
  <si>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</si>
  <si>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</si>
  <si>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</si>
  <si>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</si>
  <si>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</si>
  <si>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</si>
  <si>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</si>
  <si>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</si>
  <si>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</si>
  <si>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</si>
  <si>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</si>
  <si>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</si>
  <si>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</si>
  <si>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</si>
  <si>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</si>
  <si>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</si>
  <si>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</si>
  <si>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</si>
  <si>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</si>
  <si>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</si>
  <si>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</si>
  <si>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</si>
  <si>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</si>
  <si>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</si>
  <si>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</si>
  <si>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</si>
  <si>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</si>
  <si>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</si>
  <si>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</si>
  <si>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</si>
  <si>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</si>
  <si>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</si>
  <si>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</si>
  <si>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</si>
  <si>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</si>
  <si>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</si>
  <si>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</si>
  <si>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</si>
  <si>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</si>
  <si>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</si>
  <si>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</si>
  <si>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</si>
  <si>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</si>
  <si>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</si>
  <si>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</si>
  <si>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</si>
  <si>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</si>
  <si>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</si>
  <si>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</si>
  <si>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</si>
  <si>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</si>
  <si>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</si>
  <si>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</si>
  <si>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</si>
  <si>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</si>
  <si>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</si>
  <si>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</si>
  <si>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</si>
  <si>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</si>
  <si>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</si>
  <si>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</si>
  <si>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</si>
  <si>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</si>
  <si>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</si>
  <si>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</si>
  <si>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</si>
  <si>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</si>
  <si>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</si>
  <si>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</si>
  <si>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</si>
  <si>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</si>
  <si>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</si>
  <si>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</si>
  <si>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</si>
  <si>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</si>
  <si>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</si>
  <si>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</si>
  <si>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</si>
  <si>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</si>
  <si>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</si>
  <si>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</si>
  <si>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</si>
  <si>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</si>
  <si>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</si>
  <si>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</si>
  <si>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</si>
  <si>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</si>
  <si>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</si>
  <si>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</si>
  <si>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</si>
  <si>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</si>
  <si>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</si>
  <si>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</si>
  <si>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</si>
  <si>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</si>
  <si>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</si>
  <si>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</si>
  <si>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</si>
  <si>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</si>
  <si>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</si>
  <si>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</si>
  <si>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</si>
  <si>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</si>
  <si>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</si>
  <si>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</si>
  <si>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</si>
  <si>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</si>
  <si>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</si>
  <si>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</si>
  <si>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</si>
  <si>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</si>
  <si>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</si>
  <si>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</si>
  <si>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</si>
  <si>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</si>
  <si>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</si>
  <si>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</si>
  <si>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</si>
  <si>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</si>
  <si>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</si>
  <si>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</si>
  <si>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</si>
  <si>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</si>
  <si>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</si>
  <si>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</si>
  <si>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</si>
  <si>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</si>
  <si>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</si>
  <si>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</si>
  <si>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</si>
  <si>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</si>
  <si>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</si>
  <si>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</si>
  <si>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</si>
  <si>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</si>
  <si>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</si>
  <si>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</si>
  <si>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</si>
  <si>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</si>
  <si>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</si>
  <si>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</si>
  <si>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</si>
  <si>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</si>
  <si>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</si>
  <si>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</si>
  <si>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</si>
  <si>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</si>
  <si>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</si>
  <si>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</si>
  <si>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</si>
  <si>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</si>
  <si>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</si>
  <si>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</si>
  <si>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</si>
  <si>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</si>
  <si>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</si>
  <si>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</si>
  <si>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</si>
  <si>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</si>
  <si>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</si>
  <si>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</si>
  <si>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</si>
  <si>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</si>
  <si>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</si>
  <si>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</si>
  <si>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</si>
  <si>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</si>
  <si>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</si>
  <si>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</si>
  <si>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</si>
  <si>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</si>
  <si>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</si>
  <si>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</si>
  <si>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</si>
  <si>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</si>
  <si>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</si>
  <si>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</si>
  <si>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</si>
  <si>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</si>
  <si>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</si>
  <si>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</si>
  <si>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</si>
  <si>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</si>
  <si>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</si>
  <si>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</si>
  <si>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</si>
  <si>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</si>
  <si>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</si>
  <si>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</si>
  <si>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</si>
  <si>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</si>
  <si>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</si>
  <si>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</si>
  <si>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</si>
  <si>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</si>
  <si>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</si>
  <si>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</si>
  <si>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</si>
  <si>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</si>
  <si>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</si>
  <si>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</si>
  <si>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</si>
  <si>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</si>
  <si>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</si>
  <si>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</si>
  <si>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</si>
  <si>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</si>
  <si>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</si>
  <si>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</si>
  <si>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</si>
  <si>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</si>
  <si>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</si>
  <si>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</si>
  <si>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</si>
  <si>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</si>
  <si>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</si>
  <si>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</si>
  <si>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</si>
  <si>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</si>
  <si>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</si>
  <si>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</si>
  <si>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</si>
  <si>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</si>
  <si>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</si>
  <si>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</si>
  <si>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</si>
  <si>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</si>
  <si>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</si>
  <si>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</si>
  <si>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</si>
  <si>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</si>
  <si>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</si>
  <si>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</si>
  <si>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</si>
  <si>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</si>
  <si>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</si>
  <si>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</si>
  <si>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</si>
  <si>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</si>
  <si>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</si>
  <si>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</si>
  <si>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</si>
  <si>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</si>
  <si>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</si>
  <si>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</si>
  <si>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</si>
  <si>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</si>
  <si>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</si>
  <si>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</si>
  <si>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</si>
  <si>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</si>
  <si>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</si>
  <si>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</si>
  <si>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</si>
  <si>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</si>
  <si>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</si>
  <si>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</si>
  <si>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</si>
  <si>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</si>
  <si>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</si>
  <si>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</si>
  <si>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</si>
  <si>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</si>
  <si>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</si>
  <si>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</si>
  <si>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</si>
  <si>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</si>
  <si>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</si>
  <si>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</si>
  <si>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</si>
  <si>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</si>
  <si>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</si>
  <si>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</si>
  <si>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</si>
  <si>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</si>
  <si>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</si>
  <si>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</si>
  <si>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</si>
  <si>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</si>
  <si>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</si>
  <si>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</si>
  <si>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</si>
  <si>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</si>
  <si>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</si>
  <si>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</si>
  <si>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</si>
  <si>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</si>
  <si>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</si>
  <si>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</si>
  <si>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</si>
  <si>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</si>
  <si>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</si>
  <si>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</si>
  <si>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</si>
  <si>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</si>
  <si>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</si>
  <si>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</si>
  <si>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</si>
  <si>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</si>
  <si>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</si>
  <si>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</si>
  <si>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</si>
  <si>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</si>
  <si>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</si>
  <si>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</si>
  <si>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</si>
  <si>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</si>
  <si>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</si>
  <si>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</si>
  <si>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</si>
  <si>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</si>
  <si>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</si>
  <si>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</si>
  <si>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</si>
  <si>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</si>
  <si>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</si>
  <si>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</si>
  <si>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</si>
  <si>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</si>
  <si>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</si>
  <si>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</si>
  <si>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</si>
  <si>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</si>
  <si>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</si>
  <si>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</si>
  <si>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</si>
  <si>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</si>
  <si>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</si>
  <si>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</si>
  <si>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</si>
  <si>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</si>
  <si>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</si>
  <si>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</si>
  <si>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</si>
  <si>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</si>
  <si>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</si>
  <si>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</si>
  <si>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</si>
  <si>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</si>
  <si>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</si>
  <si>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</si>
  <si>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</si>
  <si>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</si>
  <si>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</si>
  <si>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</si>
  <si>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</si>
  <si>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</si>
  <si>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</si>
  <si>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</si>
  <si>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</si>
  <si>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</si>
  <si>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</si>
  <si>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</si>
  <si>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</si>
  <si>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</si>
  <si>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</si>
  <si>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</si>
  <si>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</si>
  <si>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</si>
  <si>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</si>
  <si>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</si>
  <si>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</si>
  <si>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</si>
  <si>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</si>
  <si>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</si>
  <si>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</si>
  <si>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</si>
  <si>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</si>
  <si>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</si>
  <si>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</si>
  <si>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</si>
  <si>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</si>
  <si>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</si>
  <si>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</si>
  <si>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</si>
  <si>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</si>
  <si>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</si>
  <si>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</si>
  <si>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</si>
  <si>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</si>
  <si>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</si>
  <si>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</si>
  <si>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</si>
  <si>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</si>
  <si>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</si>
  <si>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</si>
  <si>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</si>
  <si>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</si>
  <si>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</si>
  <si>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</si>
  <si>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</si>
  <si>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</si>
  <si>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</si>
  <si>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</si>
  <si>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</si>
  <si>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</si>
  <si>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</si>
  <si>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</si>
  <si>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</si>
  <si>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</si>
  <si>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</si>
  <si>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</si>
  <si>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</si>
  <si>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</si>
  <si>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</si>
  <si>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</si>
  <si>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</si>
  <si>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</si>
  <si>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</si>
  <si>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</si>
  <si>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</si>
  <si>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</si>
  <si>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</si>
  <si>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</si>
  <si>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</si>
  <si>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</si>
  <si>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</si>
  <si>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</si>
  <si>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</si>
  <si>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</si>
  <si>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</si>
  <si>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</si>
  <si>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</si>
  <si>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</si>
  <si>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</si>
  <si>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</si>
  <si>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</si>
  <si>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</si>
  <si>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</si>
  <si>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</si>
  <si>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</si>
  <si>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</si>
  <si>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</si>
  <si>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</si>
  <si>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</si>
  <si>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</si>
  <si>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</si>
  <si>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</si>
  <si>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</si>
  <si>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</si>
  <si>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</si>
  <si>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</si>
  <si>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</si>
  <si>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</si>
  <si>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</si>
  <si>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</si>
  <si>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</si>
  <si>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</si>
  <si>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</si>
  <si>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</si>
  <si>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</si>
  <si>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</si>
  <si>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</si>
  <si>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</si>
  <si>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</si>
  <si>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</si>
  <si>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</si>
  <si>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</si>
  <si>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</si>
  <si>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</si>
  <si>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</si>
  <si>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</si>
  <si>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</si>
  <si>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</si>
  <si>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</si>
  <si>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</si>
  <si>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</si>
  <si>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</si>
  <si>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</si>
  <si>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</si>
  <si>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</si>
  <si>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</si>
  <si>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</si>
  <si>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</si>
  <si>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</si>
  <si>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</si>
  <si>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</si>
  <si>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</si>
  <si>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</si>
  <si>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</si>
  <si>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</si>
  <si>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</si>
  <si>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</si>
  <si>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</si>
  <si>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</si>
  <si>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</si>
  <si>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</si>
  <si>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</si>
  <si>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</si>
  <si>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</si>
  <si>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</si>
  <si>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</si>
  <si>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</si>
  <si>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</si>
  <si>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</si>
  <si>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</si>
  <si>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</si>
  <si>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</si>
  <si>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</si>
  <si>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</si>
  <si>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</si>
  <si>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</si>
  <si>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</si>
  <si>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</si>
  <si>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</si>
  <si>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</si>
  <si>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</si>
  <si>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</si>
  <si>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</si>
  <si>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</si>
  <si>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</si>
  <si>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</si>
  <si>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</si>
  <si>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</si>
  <si>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</si>
  <si>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</si>
  <si>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</si>
  <si>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</si>
  <si>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</si>
  <si>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</si>
  <si>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</si>
  <si>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</si>
  <si>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</si>
  <si>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</si>
  <si>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</si>
  <si>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</si>
  <si>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</si>
  <si>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</si>
  <si>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</si>
  <si>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</si>
  <si>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</si>
  <si>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</si>
  <si>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</si>
  <si>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</si>
  <si>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</si>
  <si>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</si>
  <si>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</si>
  <si>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</si>
  <si>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</si>
  <si>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</si>
  <si>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</si>
  <si>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</si>
  <si>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</si>
  <si>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</si>
  <si>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</si>
  <si>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</si>
  <si>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</si>
  <si>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</si>
  <si>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</si>
  <si>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</si>
  <si>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</si>
  <si>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</si>
  <si>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</si>
  <si>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</si>
  <si>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</si>
  <si>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</si>
  <si>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</si>
  <si>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</si>
  <si>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</si>
  <si>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</si>
  <si>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</si>
  <si>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</si>
  <si>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</si>
  <si>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CYRIELLE VIRIEU</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</si>
  <si>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</si>
  <si>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</si>
  <si>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</si>
  <si>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</si>
  <si>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05097860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</si>
  <si>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</si>
  <si>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</si>
  <si>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</si>
  <si>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TRUYERE</t>
  </si>
  <si>
    <t xml:space="preserve">NOM_PRELEV_DETERM</t>
  </si>
  <si>
    <t xml:space="preserve">AQUASCOP BIOLOGIE site de Monptellier</t>
  </si>
  <si>
    <t xml:space="preserve">LB_STATION</t>
  </si>
  <si>
    <t xml:space="preserve">LA TRUYERE EN AVAL DE LA LIMAGNOLE ET DE LA RIMEIZE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</si>
  <si>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</si>
  <si>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</si>
  <si>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</si>
  <si>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</si>
  <si>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IBMR-21-M146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</si>
  <si>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</si>
  <si>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</si>
  <si>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</si>
  <si>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</si>
  <si>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</si>
  <si>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</si>
  <si>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</si>
  <si>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</si>
  <si>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</si>
  <si>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</si>
  <si>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</si>
  <si>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</si>
  <si>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</si>
  <si>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</si>
  <si>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</si>
  <si>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</si>
  <si>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</si>
  <si>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</si>
  <si>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</si>
  <si>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</si>
  <si>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</si>
  <si>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</si>
  <si>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</si>
  <si>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</si>
  <si>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</si>
  <si>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</si>
  <si>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</si>
  <si>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</si>
  <si>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</si>
  <si>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</si>
  <si>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</si>
  <si>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</si>
  <si>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</si>
  <si>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</si>
  <si>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</si>
  <si>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</si>
  <si>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</si>
  <si>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</si>
  <si>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</si>
  <si>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</si>
  <si>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</si>
  <si>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</si>
  <si>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</si>
  <si>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</si>
  <si>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</si>
  <si>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</si>
  <si>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</si>
  <si>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</si>
  <si>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</si>
  <si>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</si>
  <si>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</si>
  <si>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</si>
  <si>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</si>
  <si>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</si>
  <si>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</si>
  <si>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</si>
  <si>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</si>
  <si>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</si>
  <si>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</si>
  <si>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</si>
  <si>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</si>
  <si>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</si>
  <si>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</si>
  <si>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</si>
  <si>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</si>
  <si>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</si>
  <si>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</si>
  <si>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</si>
  <si>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</si>
  <si>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</si>
  <si>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</si>
  <si>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</si>
  <si>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</si>
  <si>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</si>
  <si>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</si>
  <si>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</si>
  <si>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</si>
  <si>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nettement inférieur aux années précédentes, DERWEB et BRARIV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</si>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</sst>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728217</v>
      </c>
      <c r="G10" s="25"/>
      <c r="H10" s="25"/>
    </row>
    <row r="11" customFormat="false" ht="15" hidden="false" customHeight="false" outlineLevel="0" collapsed="false">
      <c r="A11" s="26" t="s">
        <v>5183</v>
      </c>
      <c r="B11" s="30" t="n">
        <v>44440</v>
      </c>
      <c r="D11" s="26" t="s">
        <v>5184</v>
      </c>
      <c r="E11" s="29" t="n">
        <v>6410413</v>
      </c>
      <c r="G11" s="25"/>
      <c r="H11" s="25"/>
    </row>
    <row r="12" customFormat="false" ht="15" hidden="false" customHeight="false" outlineLevel="0" collapsed="false">
      <c r="A12" s="26" t="s">
        <v>5185</v>
      </c>
      <c r="B12" s="29" t="s">
        <v>5186</v>
      </c>
      <c r="D12" s="26" t="s">
        <v>5187</v>
      </c>
      <c r="E12" s="29" t="n">
        <v>728317</v>
      </c>
      <c r="G12" s="25"/>
      <c r="H12" s="25"/>
    </row>
    <row r="13" customFormat="false" ht="17.25" hidden="false" customHeight="true" outlineLevel="0" collapsed="false">
      <c r="A13" s="12"/>
      <c r="B13" s="31"/>
      <c r="D13" s="26" t="s">
        <v>5188</v>
      </c>
      <c r="E13" s="29" t="n">
        <v>6410441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728217</v>
      </c>
    </row>
    <row r="18" customFormat="false" ht="15" hidden="false" customHeight="false" outlineLevel="0" collapsed="false">
      <c r="A18" s="36"/>
      <c r="B18" s="37" t="s">
        <v>5196</v>
      </c>
      <c r="C18" s="38" t="n">
        <f aca="false">E11</f>
        <v>6410413</v>
      </c>
    </row>
    <row r="19" customFormat="false" ht="15" hidden="false" customHeight="false" outlineLevel="0" collapsed="false">
      <c r="A19" s="33" t="s">
        <v>5197</v>
      </c>
      <c r="B19" s="39" t="n">
        <v>897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13</v>
      </c>
      <c r="C37" s="50"/>
      <c r="D37" s="55" t="s">
        <v>5219</v>
      </c>
      <c r="E37" s="34"/>
    </row>
    <row r="38" s="56" customFormat="true" ht="15" hidden="false" customHeight="true" outlineLevel="0" collapsed="false">
      <c r="A38" s="54" t="s">
        <v>5220</v>
      </c>
      <c r="B38" s="34" t="n">
        <v>5</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2</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2</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row>
    <row r="84" s="17" customFormat="true" ht="15" hidden="false" customHeight="false" outlineLevel="0" collapsed="false">
      <c r="A84" s="33" t="s">
        <v>5258</v>
      </c>
      <c r="B84" s="62" t="n">
        <v>5</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2089</v>
      </c>
      <c r="B98" s="79" t="str">
        <f aca="false">IF(A98="NEWCOD",IF(ISBLANK(G98),"renseigner le champ 'Nouveau taxon'",G98),VLOOKUP(A98,'Ref Taxo'!A:B,2,FALSE()))</f>
        <v>Gomphoneis</v>
      </c>
      <c r="C98" s="80" t="n">
        <f aca="false">IF(A98="NEWCOD",IF(ISBLANK(H98),"NoCod",H98),VLOOKUP(A98,'Ref Taxo'!A:D,4,FALSE()))</f>
        <v>9382</v>
      </c>
      <c r="D98" s="81" t="n">
        <v>0.4</v>
      </c>
      <c r="E98" s="82"/>
      <c r="F98" s="83" t="s">
        <v>5275</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0.01</v>
      </c>
      <c r="E99" s="82"/>
      <c r="F99" s="83" t="s">
        <v>5275</v>
      </c>
      <c r="G99" s="86"/>
      <c r="H99" s="87"/>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0.04</v>
      </c>
      <c r="E100" s="82"/>
      <c r="F100" s="83" t="s">
        <v>5275</v>
      </c>
      <c r="G100" s="86"/>
      <c r="H100" s="87"/>
    </row>
    <row r="101" customFormat="false" ht="15" hidden="false" customHeight="false" outlineLevel="0" collapsed="false">
      <c r="A101" s="78" t="s">
        <v>3314</v>
      </c>
      <c r="B101" s="79" t="str">
        <f aca="false">IF(A101="NEWCOD",IF(ISBLANK(G101),"renseigner le champ 'Nouveau taxon'",G101),VLOOKUP(A101,'Ref Taxo'!A:B,2,FALSE()))</f>
        <v>Paralemanea </v>
      </c>
      <c r="C101" s="80" t="n">
        <f aca="false">IF(A101="NEWCOD",IF(ISBLANK(H101),"NoCod",H101),VLOOKUP(A101,'Ref Taxo'!A:D,4,FALSE()))</f>
        <v>31566</v>
      </c>
      <c r="D101" s="81" t="n">
        <v>3.5</v>
      </c>
      <c r="E101" s="82"/>
      <c r="F101" s="83" t="s">
        <v>5275</v>
      </c>
      <c r="G101" s="86"/>
      <c r="H101" s="87"/>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1</v>
      </c>
      <c r="E102" s="82"/>
      <c r="F102" s="83" t="s">
        <v>5275</v>
      </c>
      <c r="G102" s="86"/>
      <c r="H102" s="87"/>
    </row>
    <row r="103" customFormat="false" ht="15" hidden="false" customHeight="false" outlineLevel="0" collapsed="false">
      <c r="A103" s="78" t="s">
        <v>4445</v>
      </c>
      <c r="B103" s="79" t="str">
        <f aca="false">IF(A103="NEWCOD",IF(ISBLANK(G103),"renseigner le champ 'Nouveau taxon'",G103),VLOOKUP(A103,'Ref Taxo'!A:B,2,FALSE()))</f>
        <v>Scytonema</v>
      </c>
      <c r="C103" s="80" t="n">
        <f aca="false">IF(A103="NEWCOD",IF(ISBLANK(H103),"NoCod",H103),VLOOKUP(A103,'Ref Taxo'!A:D,4,FALSE()))</f>
        <v>1114</v>
      </c>
      <c r="D103" s="81" t="n">
        <v>0.01</v>
      </c>
      <c r="E103" s="82"/>
      <c r="F103" s="83" t="s">
        <v>5275</v>
      </c>
      <c r="G103" s="86"/>
      <c r="H103" s="87"/>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0.8</v>
      </c>
      <c r="E104" s="82"/>
      <c r="F104" s="83" t="s">
        <v>5275</v>
      </c>
      <c r="G104" s="86"/>
      <c r="H104" s="87"/>
    </row>
    <row r="105" customFormat="false" ht="15" hidden="false" customHeight="false" outlineLevel="0" collapsed="false">
      <c r="A105" s="78" t="s">
        <v>4752</v>
      </c>
      <c r="B105" s="79" t="str">
        <f aca="false">IF(A105="NEWCOD",IF(ISBLANK(G105),"renseigner le champ 'Nouveau taxon'",G105),VLOOKUP(A105,'Ref Taxo'!A:B,2,FALSE()))</f>
        <v>Stigeoclonium tenue</v>
      </c>
      <c r="C105" s="80" t="n">
        <f aca="false">IF(A105="NEWCOD",IF(ISBLANK(H105),"NoCod",H105),VLOOKUP(A105,'Ref Taxo'!A:D,4,FALSE()))</f>
        <v>5583</v>
      </c>
      <c r="D105" s="81" t="n">
        <v>0.01</v>
      </c>
      <c r="E105" s="82"/>
      <c r="F105" s="83" t="s">
        <v>5276</v>
      </c>
      <c r="G105" s="86"/>
      <c r="H105" s="87"/>
    </row>
    <row r="106" customFormat="false" ht="15" hidden="false" customHeight="false" outlineLevel="0" collapsed="false">
      <c r="A106" s="78" t="s">
        <v>1009</v>
      </c>
      <c r="B106" s="79" t="str">
        <f aca="false">IF(A106="NEWCOD",IF(ISBLANK(G106),"renseigner le champ 'Nouveau taxon'",G106),VLOOKUP(A106,'Ref Taxo'!A:B,2,FALSE()))</f>
        <v>Chiloscyphus polyanthos</v>
      </c>
      <c r="C106" s="80" t="n">
        <f aca="false">IF(A106="NEWCOD",IF(ISBLANK(H106),"NoCod",H106),VLOOKUP(A106,'Ref Taxo'!A:D,4,FALSE()))</f>
        <v>1186</v>
      </c>
      <c r="D106" s="81" t="n">
        <v>0.01</v>
      </c>
      <c r="E106" s="82"/>
      <c r="F106" s="83" t="s">
        <v>5275</v>
      </c>
      <c r="G106" s="86"/>
      <c r="H106" s="87"/>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c r="F107" s="83" t="s">
        <v>5275</v>
      </c>
      <c r="G107" s="86"/>
      <c r="H107" s="87"/>
    </row>
    <row r="108" customFormat="false" ht="15" hidden="false" customHeight="false" outlineLevel="0" collapsed="false">
      <c r="A108" s="78" t="s">
        <v>1982</v>
      </c>
      <c r="B108" s="79" t="str">
        <f aca="false">IF(A108="NEWCOD",IF(ISBLANK(G108),"renseigner le champ 'Nouveau taxon'",G108),VLOOKUP(A108,'Ref Taxo'!A:B,2,FALSE()))</f>
        <v>Fontinalis squamosa</v>
      </c>
      <c r="C108" s="80" t="n">
        <f aca="false">IF(A108="NEWCOD",IF(ISBLANK(H108),"NoCod",H108),VLOOKUP(A108,'Ref Taxo'!A:D,4,FALSE()))</f>
        <v>1312</v>
      </c>
      <c r="D108" s="81" t="n">
        <v>0.01</v>
      </c>
      <c r="E108" s="82"/>
      <c r="F108" s="83" t="s">
        <v>5275</v>
      </c>
      <c r="G108" s="86"/>
      <c r="H108" s="87"/>
    </row>
    <row r="109" customFormat="false" ht="15" hidden="false" customHeight="false" outlineLevel="0" collapsed="false">
      <c r="A109" s="78" t="s">
        <v>2246</v>
      </c>
      <c r="B109" s="79" t="str">
        <f aca="false">IF(A109="NEWCOD",IF(ISBLANK(G109),"renseigner le champ 'Nouveau taxon'",G109),VLOOKUP(A109,'Ref Taxo'!A:B,2,FALSE()))</f>
        <v>Hygroamblystegium fluviatile</v>
      </c>
      <c r="C109" s="80" t="n">
        <f aca="false">IF(A109="NEWCOD",IF(ISBLANK(H109),"NoCod",H109),VLOOKUP(A109,'Ref Taxo'!A:D,4,FALSE()))</f>
        <v>1237</v>
      </c>
      <c r="D109" s="81" t="n">
        <v>0.01</v>
      </c>
      <c r="E109" s="82"/>
      <c r="F109" s="83" t="s">
        <v>5275</v>
      </c>
      <c r="G109" s="86"/>
      <c r="H109" s="87"/>
    </row>
    <row r="110" customFormat="false" ht="15" hidden="false" customHeight="false" outlineLevel="0" collapsed="false">
      <c r="A110" s="78" t="s">
        <v>2276</v>
      </c>
      <c r="B110" s="79" t="str">
        <f aca="false">IF(A110="NEWCOD",IF(ISBLANK(G110),"renseigner le champ 'Nouveau taxon'",G110),VLOOKUP(A110,'Ref Taxo'!A:B,2,FALSE()))</f>
        <v>Hygrohypnum duriusculum</v>
      </c>
      <c r="C110" s="80" t="n">
        <f aca="false">IF(A110="NEWCOD",IF(ISBLANK(H110),"NoCod",H110),VLOOKUP(A110,'Ref Taxo'!A:D,4,FALSE()))</f>
        <v>9821</v>
      </c>
      <c r="D110" s="81" t="n">
        <v>0.1</v>
      </c>
      <c r="E110" s="82"/>
      <c r="F110" s="83" t="s">
        <v>5275</v>
      </c>
      <c r="G110" s="86"/>
      <c r="H110" s="87"/>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0.2</v>
      </c>
      <c r="E111" s="82"/>
      <c r="F111" s="83" t="s">
        <v>5275</v>
      </c>
      <c r="G111" s="86"/>
      <c r="H111" s="87"/>
    </row>
    <row r="112" customFormat="false" ht="15" hidden="false" customHeight="false" outlineLevel="0" collapsed="false">
      <c r="A112" s="78" t="s">
        <v>1617</v>
      </c>
      <c r="B112" s="79" t="str">
        <f aca="false">IF(A112="NEWCOD",IF(ISBLANK(G112),"renseigner le champ 'Nouveau taxon'",G112),VLOOKUP(A112,'Ref Taxo'!A:B,2,FALSE()))</f>
        <v>Eleocharis palustris</v>
      </c>
      <c r="C112" s="80" t="n">
        <f aca="false">IF(A112="NEWCOD",IF(ISBLANK(H112),"NoCod",H112),VLOOKUP(A112,'Ref Taxo'!A:D,4,FALSE()))</f>
        <v>1506</v>
      </c>
      <c r="D112" s="81" t="n">
        <v>0.01</v>
      </c>
      <c r="E112" s="82"/>
      <c r="F112" s="83" t="s">
        <v>5275</v>
      </c>
      <c r="G112" s="86"/>
      <c r="H112" s="87"/>
    </row>
    <row r="113" customFormat="false" ht="15" hidden="false" customHeight="false" outlineLevel="0" collapsed="false">
      <c r="A113" s="78" t="s">
        <v>2883</v>
      </c>
      <c r="B113" s="79" t="str">
        <f aca="false">IF(A113="NEWCOD",IF(ISBLANK(G113),"renseigner le champ 'Nouveau taxon'",G113),VLOOKUP(A113,'Ref Taxo'!A:B,2,FALSE()))</f>
        <v>Mentha aquatica</v>
      </c>
      <c r="C113" s="80" t="n">
        <f aca="false">IF(A113="NEWCOD",IF(ISBLANK(H113),"NoCod",H113),VLOOKUP(A113,'Ref Taxo'!A:D,4,FALSE()))</f>
        <v>1791</v>
      </c>
      <c r="D113" s="81" t="n">
        <v>0.01</v>
      </c>
      <c r="E113" s="82"/>
      <c r="F113" s="83" t="s">
        <v>5275</v>
      </c>
      <c r="G113" s="86"/>
      <c r="H113" s="87"/>
    </row>
    <row r="114" customFormat="false" ht="15" hidden="false" customHeight="false" outlineLevel="0" collapsed="false">
      <c r="A114" s="78" t="s">
        <v>3418</v>
      </c>
      <c r="B114" s="79" t="str">
        <f aca="false">IF(A114="NEWCOD",IF(ISBLANK(G114),"renseigner le champ 'Nouveau taxon'",G114),VLOOKUP(A114,'Ref Taxo'!A:B,2,FALSE()))</f>
        <v>Phalaris arundinacea</v>
      </c>
      <c r="C114" s="80" t="n">
        <f aca="false">IF(A114="NEWCOD",IF(ISBLANK(H114),"NoCod",H114),VLOOKUP(A114,'Ref Taxo'!A:D,4,FALSE()))</f>
        <v>1577</v>
      </c>
      <c r="D114" s="81" t="n">
        <v>0.01</v>
      </c>
      <c r="E114" s="82"/>
      <c r="F114" s="83" t="s">
        <v>5275</v>
      </c>
      <c r="G114" s="86"/>
      <c r="H114" s="87"/>
    </row>
    <row r="115" customFormat="false" ht="15" hidden="false" customHeight="false" outlineLevel="0" collapsed="false">
      <c r="A115" s="78" t="s">
        <v>2816</v>
      </c>
      <c r="B115" s="79" t="str">
        <f aca="false">IF(A115="NEWCOD",IF(ISBLANK(G115),"renseigner le champ 'Nouveau taxon'",G115),VLOOKUP(A115,'Ref Taxo'!A:B,2,FALSE()))</f>
        <v>Lysimachia vulgaris</v>
      </c>
      <c r="C115" s="80" t="n">
        <f aca="false">IF(A115="NEWCOD",IF(ISBLANK(H115),"NoCod",H115),VLOOKUP(A115,'Ref Taxo'!A:D,4,FALSE()))</f>
        <v>1887</v>
      </c>
      <c r="D115" s="81" t="n">
        <v>0.01</v>
      </c>
      <c r="E115" s="82"/>
      <c r="F115" s="83" t="s">
        <v>5275</v>
      </c>
      <c r="G115" s="86"/>
      <c r="H115" s="87"/>
    </row>
    <row r="116" customFormat="false" ht="15" hidden="false" customHeight="false" outlineLevel="0" collapsed="false">
      <c r="A116" s="78" t="s">
        <v>809</v>
      </c>
      <c r="B116" s="79" t="str">
        <f aca="false">IF(A116="NEWCOD",IF(ISBLANK(G116),"renseigner le champ 'Nouveau taxon'",G116),VLOOKUP(A116,'Ref Taxo'!A:B,2,FALSE()))</f>
        <v>Carex</v>
      </c>
      <c r="C116" s="80" t="n">
        <f aca="false">IF(A116="NEWCOD",IF(ISBLANK(H116),"NoCod",H116),VLOOKUP(A116,'Ref Taxo'!A:D,4,FALSE()))</f>
        <v>1466</v>
      </c>
      <c r="D116" s="81" t="n">
        <v>0.01</v>
      </c>
      <c r="E116" s="82"/>
      <c r="F116" s="83" t="s">
        <v>5275</v>
      </c>
      <c r="G116" s="86"/>
      <c r="H116" s="87"/>
    </row>
    <row r="117" customFormat="false" ht="15" hidden="false" customHeight="false" outlineLevel="0" collapsed="false">
      <c r="A117" s="78" t="s">
        <v>2640</v>
      </c>
      <c r="B117" s="79" t="str">
        <f aca="false">IF(A117="NEWCOD",IF(ISBLANK(G117),"renseigner le champ 'Nouveau taxon'",G117),VLOOKUP(A117,'Ref Taxo'!A:B,2,FALSE()))</f>
        <v>Lemna minor</v>
      </c>
      <c r="C117" s="80" t="n">
        <f aca="false">IF(A117="NEWCOD",IF(ISBLANK(H117),"NoCod",H117),VLOOKUP(A117,'Ref Taxo'!A:D,4,FALSE()))</f>
        <v>1626</v>
      </c>
      <c r="D117" s="81" t="n">
        <v>0.01</v>
      </c>
      <c r="E117" s="82"/>
      <c r="F117" s="83" t="s">
        <v>5275</v>
      </c>
      <c r="G117" s="86"/>
      <c r="H117" s="87"/>
    </row>
    <row r="118" customFormat="false" ht="15" hidden="false" customHeight="false" outlineLevel="0" collapsed="false">
      <c r="A118" s="78" t="s">
        <v>3961</v>
      </c>
      <c r="B118" s="79" t="str">
        <f aca="false">IF(A118="NEWCOD",IF(ISBLANK(G118),"renseigner le champ 'Nouveau taxon'",G118),VLOOKUP(A118,'Ref Taxo'!A:B,2,FALSE()))</f>
        <v>Ranunculus penicillatus var. calcareus</v>
      </c>
      <c r="C118" s="80" t="n">
        <f aca="false">IF(A118="NEWCOD",IF(ISBLANK(H118),"NoCod",H118),VLOOKUP(A118,'Ref Taxo'!A:D,4,FALSE()))</f>
        <v>29941</v>
      </c>
      <c r="D118" s="81" t="n">
        <v>0.4</v>
      </c>
      <c r="E118" s="82"/>
      <c r="F118" s="83" t="s">
        <v>5275</v>
      </c>
      <c r="G118" s="86"/>
      <c r="H118" s="87"/>
    </row>
    <row r="119" customFormat="false" ht="15" hidden="false" customHeight="false" outlineLevel="0" collapsed="false">
      <c r="A119" s="78" t="s">
        <v>1719</v>
      </c>
      <c r="B119" s="79" t="str">
        <f aca="false">IF(A119="NEWCOD",IF(ISBLANK(G119),"renseigner le champ 'Nouveau taxon'",G119),VLOOKUP(A119,'Ref Taxo'!A:B,2,FALSE()))</f>
        <v>Equisetum arvense</v>
      </c>
      <c r="C119" s="80" t="n">
        <f aca="false">IF(A119="NEWCOD",IF(ISBLANK(H119),"NoCod",H119),VLOOKUP(A119,'Ref Taxo'!A:D,4,FALSE()))</f>
        <v>1384</v>
      </c>
      <c r="D119" s="81" t="n">
        <v>0.01</v>
      </c>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