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<sst xmlns="http://schemas.openxmlformats.org/spreadsheetml/2006/main" count="6492" uniqueCount="5304">
  <si>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</si>
  <si>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</si>
  <si>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</si>
  <si>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</si>
  <si>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</si>
  <si>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</si>
  <si>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</si>
  <si>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</si>
  <si>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</si>
  <si>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</si>
  <si>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</si>
  <si>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</si>
  <si>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</si>
  <si>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</si>
  <si>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</si>
  <si>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</si>
  <si>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</si>
  <si>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</si>
  <si>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</si>
  <si>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</si>
  <si>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</si>
  <si>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</si>
  <si>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</si>
  <si>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</si>
  <si>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</si>
  <si>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</si>
  <si>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</si>
  <si>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</si>
  <si>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</si>
  <si>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</si>
  <si>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</si>
  <si>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</si>
  <si>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</si>
  <si>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</si>
  <si>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</si>
  <si>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</si>
  <si>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</si>
  <si>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</si>
  <si>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</si>
  <si>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</si>
  <si>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</si>
  <si>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</si>
  <si>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</si>
  <si>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</si>
  <si>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</si>
  <si>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</si>
  <si>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</si>
  <si>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</si>
  <si>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</si>
  <si>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</si>
  <si>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</si>
  <si>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</si>
  <si>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</si>
  <si>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</si>
  <si>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</si>
  <si>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</si>
  <si>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</si>
  <si>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</si>
  <si>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</si>
  <si>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</si>
  <si>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</si>
  <si>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</si>
  <si>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</si>
  <si>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</si>
  <si>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</si>
  <si>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</si>
  <si>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</si>
  <si>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</si>
  <si>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</si>
  <si>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</si>
  <si>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</si>
  <si>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</si>
  <si>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</si>
  <si>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</si>
  <si>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</si>
  <si>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</si>
  <si>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</si>
  <si>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</si>
  <si>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</si>
  <si>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</si>
  <si>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</si>
  <si>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</si>
  <si>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</si>
  <si>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</si>
  <si>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</si>
  <si>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</si>
  <si>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</si>
  <si>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</si>
  <si>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</si>
  <si>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</si>
  <si>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</si>
  <si>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</si>
  <si>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</si>
  <si>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</si>
  <si>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</si>
  <si>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</si>
  <si>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</si>
  <si>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</si>
  <si>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</si>
  <si>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</si>
  <si>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</si>
  <si>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</si>
  <si>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</si>
  <si>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</si>
  <si>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</si>
  <si>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</si>
  <si>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</si>
  <si>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</si>
  <si>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</si>
  <si>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</si>
  <si>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</si>
  <si>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</si>
  <si>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</si>
  <si>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</si>
  <si>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</si>
  <si>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</si>
  <si>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</si>
  <si>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</si>
  <si>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</si>
  <si>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</si>
  <si>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</si>
  <si>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</si>
  <si>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</si>
  <si>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</si>
  <si>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</si>
  <si>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</si>
  <si>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</si>
  <si>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</si>
  <si>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</si>
  <si>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</si>
  <si>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</si>
  <si>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</si>
  <si>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</si>
  <si>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</si>
  <si>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</si>
  <si>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</si>
  <si>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</si>
  <si>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</si>
  <si>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</si>
  <si>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</si>
  <si>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</si>
  <si>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</si>
  <si>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</si>
  <si>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</si>
  <si>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</si>
  <si>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</si>
  <si>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</si>
  <si>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</si>
  <si>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</si>
  <si>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</si>
  <si>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</si>
  <si>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</si>
  <si>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</si>
  <si>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</si>
  <si>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</si>
  <si>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</si>
  <si>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</si>
  <si>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</si>
  <si>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</si>
  <si>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</si>
  <si>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</si>
  <si>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</si>
  <si>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</si>
  <si>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</si>
  <si>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</si>
  <si>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</si>
  <si>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</si>
  <si>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</si>
  <si>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</si>
  <si>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</si>
  <si>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</si>
  <si>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</si>
  <si>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</si>
  <si>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</si>
  <si>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</si>
  <si>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</si>
  <si>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</si>
  <si>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</si>
  <si>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</si>
  <si>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</si>
  <si>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</si>
  <si>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</si>
  <si>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</si>
  <si>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</si>
  <si>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</si>
  <si>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</si>
  <si>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</si>
  <si>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</si>
  <si>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</si>
  <si>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</si>
  <si>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</si>
  <si>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</si>
  <si>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</si>
  <si>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</si>
  <si>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</si>
  <si>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</si>
  <si>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</si>
  <si>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</si>
  <si>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</si>
  <si>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</si>
  <si>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</si>
  <si>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</si>
  <si>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</si>
  <si>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</si>
  <si>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</si>
  <si>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</si>
  <si>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</si>
  <si>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</si>
  <si>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</si>
  <si>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</si>
  <si>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</si>
  <si>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</si>
  <si>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</si>
  <si>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</si>
  <si>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</si>
  <si>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</si>
  <si>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</si>
  <si>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</si>
  <si>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</si>
  <si>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</si>
  <si>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</si>
  <si>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</si>
  <si>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</si>
  <si>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</si>
  <si>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</si>
  <si>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</si>
  <si>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</si>
  <si>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</si>
  <si>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</si>
  <si>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</si>
  <si>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</si>
  <si>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</si>
  <si>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</si>
  <si>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</si>
  <si>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</si>
  <si>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</si>
  <si>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</si>
  <si>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</si>
  <si>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</si>
  <si>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</si>
  <si>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</si>
  <si>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</si>
  <si>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</si>
  <si>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</si>
  <si>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</si>
  <si>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</si>
  <si>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</si>
  <si>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</si>
  <si>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</si>
  <si>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</si>
  <si>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</si>
  <si>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</si>
  <si>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</si>
  <si>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</si>
  <si>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</si>
  <si>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</si>
  <si>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</si>
  <si>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</si>
  <si>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</si>
  <si>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</si>
  <si>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</si>
  <si>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</si>
  <si>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</si>
  <si>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</si>
  <si>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</si>
  <si>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</si>
  <si>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</si>
  <si>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</si>
  <si>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</si>
  <si>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</si>
  <si>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</si>
  <si>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</si>
  <si>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</si>
  <si>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</si>
  <si>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</si>
  <si>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</si>
  <si>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</si>
  <si>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</si>
  <si>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</si>
  <si>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</si>
  <si>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</si>
  <si>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</si>
  <si>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</si>
  <si>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</si>
  <si>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</si>
  <si>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</si>
  <si>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</si>
  <si>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</si>
  <si>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</si>
  <si>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</si>
  <si>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</si>
  <si>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</si>
  <si>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</si>
  <si>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</si>
  <si>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</si>
  <si>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</si>
  <si>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</si>
  <si>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</si>
  <si>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</si>
  <si>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</si>
  <si>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</si>
  <si>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</si>
  <si>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</si>
  <si>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</si>
  <si>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</si>
  <si>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</si>
  <si>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</si>
  <si>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</si>
  <si>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</si>
  <si>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</si>
  <si>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</si>
  <si>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</si>
  <si>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</si>
  <si>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</si>
  <si>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</si>
  <si>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</si>
  <si>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</si>
  <si>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</si>
  <si>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</si>
  <si>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</si>
  <si>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</si>
  <si>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</si>
  <si>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</si>
  <si>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</si>
  <si>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</si>
  <si>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</si>
  <si>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</si>
  <si>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</si>
  <si>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</si>
  <si>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</si>
  <si>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</si>
  <si>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</si>
  <si>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</si>
  <si>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</si>
  <si>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</si>
  <si>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</si>
  <si>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</si>
  <si>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</si>
  <si>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</si>
  <si>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</si>
  <si>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</si>
  <si>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</si>
  <si>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</si>
  <si>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</si>
  <si>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</si>
  <si>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</si>
  <si>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</si>
  <si>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</si>
  <si>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</si>
  <si>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</si>
  <si>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</si>
  <si>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</si>
  <si>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</si>
  <si>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</si>
  <si>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</si>
  <si>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</si>
  <si>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</si>
  <si>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</si>
  <si>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</si>
  <si>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</si>
  <si>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</si>
  <si>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</si>
  <si>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</si>
  <si>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</si>
  <si>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</si>
  <si>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</si>
  <si>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</si>
  <si>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</si>
  <si>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</si>
  <si>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</si>
  <si>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</si>
  <si>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</si>
  <si>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</si>
  <si>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</si>
  <si>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</si>
  <si>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</si>
  <si>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</si>
  <si>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</si>
  <si>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</si>
  <si>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</si>
  <si>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</si>
  <si>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</si>
  <si>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</si>
  <si>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</si>
  <si>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</si>
  <si>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</si>
  <si>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</si>
  <si>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</si>
  <si>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</si>
  <si>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</si>
  <si>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</si>
  <si>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</si>
  <si>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</si>
  <si>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</si>
  <si>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</si>
  <si>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</si>
  <si>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</si>
  <si>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</si>
  <si>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</si>
  <si>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</si>
  <si>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</si>
  <si>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</si>
  <si>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</si>
  <si>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</si>
  <si>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</si>
  <si>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</si>
  <si>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</si>
  <si>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</si>
  <si>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</si>
  <si>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</si>
  <si>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</si>
  <si>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</si>
  <si>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</si>
  <si>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</si>
  <si>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</si>
  <si>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</si>
  <si>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</si>
  <si>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</si>
  <si>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</si>
  <si>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</si>
  <si>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</si>
  <si>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</si>
  <si>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</si>
  <si>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</si>
  <si>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</si>
  <si>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</si>
  <si>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</si>
  <si>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</si>
  <si>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</si>
  <si>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</si>
  <si>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</si>
  <si>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</si>
  <si>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</si>
  <si>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</si>
  <si>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</si>
  <si>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</si>
  <si>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</si>
  <si>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</si>
  <si>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</si>
  <si>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</si>
  <si>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</si>
  <si>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</si>
  <si>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</si>
  <si>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</si>
  <si>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</si>
  <si>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</si>
  <si>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</si>
  <si>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</si>
  <si>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</si>
  <si>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</si>
  <si>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</si>
  <si>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</si>
  <si>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</si>
  <si>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</si>
  <si>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</si>
  <si>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</si>
  <si>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</si>
  <si>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</si>
  <si>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</si>
  <si>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</si>
  <si>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</si>
  <si>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</si>
  <si>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</si>
  <si>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</si>
  <si>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</si>
  <si>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</si>
  <si>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</si>
  <si>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</si>
  <si>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</si>
  <si>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</si>
  <si>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</si>
  <si>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</si>
  <si>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</si>
  <si>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</si>
  <si>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</si>
  <si>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</si>
  <si>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</si>
  <si>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</si>
  <si>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</si>
  <si>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</si>
  <si>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</si>
  <si>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</si>
  <si>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</si>
  <si>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</si>
  <si>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</si>
  <si>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</si>
  <si>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</si>
  <si>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</si>
  <si>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</si>
  <si>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</si>
  <si>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</si>
  <si>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</si>
  <si>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</si>
  <si>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</si>
  <si>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</si>
  <si>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</si>
  <si>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</si>
  <si>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</si>
  <si>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</si>
  <si>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</si>
  <si>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</si>
  <si>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</si>
  <si>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</si>
  <si>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</si>
  <si>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</si>
  <si>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</si>
  <si>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</si>
  <si>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</si>
  <si>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</si>
  <si>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</si>
  <si>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</si>
  <si>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</si>
  <si>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</si>
  <si>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</si>
  <si>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</si>
  <si>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</si>
  <si>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</si>
  <si>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</si>
  <si>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</si>
  <si>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</si>
  <si>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</si>
  <si>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</si>
  <si>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</si>
  <si>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</si>
  <si>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</si>
  <si>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</si>
  <si>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</si>
  <si>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</si>
  <si>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</si>
  <si>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</si>
  <si>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</si>
  <si>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</si>
  <si>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</si>
  <si>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</si>
  <si>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</si>
  <si>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</si>
  <si>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</si>
  <si>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</si>
  <si>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</si>
  <si>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</si>
  <si>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</si>
  <si>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</si>
  <si>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</si>
  <si>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</si>
  <si>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</si>
  <si>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</si>
  <si>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</si>
  <si>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</si>
  <si>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</si>
  <si>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</si>
  <si>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</si>
  <si>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</si>
  <si>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</si>
  <si>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</si>
  <si>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</si>
  <si>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</si>
  <si>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</si>
  <si>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</si>
  <si>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</si>
  <si>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</si>
  <si>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</si>
  <si>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</si>
  <si>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</si>
  <si>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</si>
  <si>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</si>
  <si>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</si>
  <si>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</si>
  <si>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</si>
  <si>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</si>
  <si>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</si>
  <si>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</si>
  <si>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</si>
  <si>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</si>
  <si>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</si>
  <si>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</si>
  <si>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</si>
  <si>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</si>
  <si>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</si>
  <si>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</si>
  <si>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</si>
  <si>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</si>
  <si>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</si>
  <si>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</si>
  <si>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</si>
  <si>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</si>
  <si>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</si>
  <si>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</si>
  <si>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</si>
  <si>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</si>
  <si>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</si>
  <si>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</si>
  <si>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</si>
  <si>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</si>
  <si>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</si>
  <si>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</si>
  <si>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</si>
  <si>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</si>
  <si>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</si>
  <si>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</si>
  <si>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</si>
  <si>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</si>
  <si>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</si>
  <si>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</si>
  <si>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</si>
  <si>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</si>
  <si>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</si>
  <si>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</si>
  <si>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</si>
  <si>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</si>
  <si>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</si>
  <si>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</si>
  <si>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</si>
  <si>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</si>
  <si>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</si>
  <si>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</si>
  <si>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</si>
  <si>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</si>
  <si>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</si>
  <si>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</si>
  <si>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</si>
  <si>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</si>
  <si>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</si>
  <si>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</si>
  <si>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</si>
  <si>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</si>
  <si>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</si>
  <si>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</si>
  <si>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</si>
  <si>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</si>
  <si>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</si>
  <si>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</si>
  <si>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</si>
  <si>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</si>
  <si>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</si>
  <si>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</si>
  <si>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</si>
  <si>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</si>
  <si>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</si>
  <si>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</si>
  <si>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</si>
  <si>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</si>
  <si>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</si>
  <si>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</si>
  <si>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</si>
  <si>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</si>
  <si>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</si>
  <si>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</si>
  <si>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</si>
  <si>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</si>
  <si>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</si>
  <si>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</si>
  <si>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</si>
  <si>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</si>
  <si>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</si>
  <si>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</si>
  <si>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</si>
  <si>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</si>
  <si>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</si>
  <si>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</si>
  <si>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</si>
  <si>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</si>
  <si>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</si>
  <si>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</si>
  <si>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</si>
  <si>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</si>
  <si>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</si>
  <si>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</si>
  <si>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</si>
  <si>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</si>
  <si>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</si>
  <si>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</si>
  <si>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</si>
  <si>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</si>
  <si>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</si>
  <si>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</si>
  <si>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</si>
  <si>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</si>
  <si>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</si>
  <si>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</si>
  <si>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</si>
  <si>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</si>
  <si>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</si>
  <si>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</si>
  <si>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</si>
  <si>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</si>
  <si>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</si>
  <si>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</si>
  <si>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</si>
  <si>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</si>
  <si>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</si>
  <si>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</si>
  <si>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</si>
  <si>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</si>
  <si>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</si>
  <si>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</si>
  <si>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</si>
  <si>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</si>
  <si>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</si>
  <si>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</si>
  <si>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</si>
  <si>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</si>
  <si>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</si>
  <si>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</si>
  <si>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</si>
  <si>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</si>
  <si>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</si>
  <si>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</si>
  <si>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</si>
  <si>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</si>
  <si>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</si>
  <si>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</si>
  <si>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</si>
  <si>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</si>
  <si>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</si>
  <si>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</si>
  <si>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</si>
  <si>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</si>
  <si>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</si>
  <si>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</si>
  <si>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</si>
  <si>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</si>
  <si>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</si>
  <si>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</si>
  <si>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</si>
  <si>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</si>
  <si>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</si>
  <si>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</si>
  <si>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</si>
  <si>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</si>
  <si>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</si>
  <si>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</si>
  <si>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</si>
  <si>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</si>
  <si>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</si>
  <si>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</si>
  <si>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</si>
  <si>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</si>
  <si>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</si>
  <si>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</si>
  <si>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</si>
  <si>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</si>
  <si>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</si>
  <si>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</si>
  <si>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</si>
  <si>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</si>
  <si>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</si>
  <si>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</si>
  <si>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</si>
  <si>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</si>
  <si>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</si>
  <si>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</si>
  <si>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</si>
  <si>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</si>
  <si>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</si>
  <si>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</si>
  <si>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</si>
  <si>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</si>
  <si>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</si>
  <si>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</si>
  <si>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</si>
  <si>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</si>
  <si>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</si>
  <si>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</si>
  <si>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</si>
  <si>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</si>
  <si>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</si>
  <si>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</si>
  <si>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</si>
  <si>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</si>
  <si>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</si>
  <si>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</si>
  <si>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</si>
  <si>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</si>
  <si>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</si>
  <si>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</si>
  <si>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</si>
  <si>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</si>
  <si>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</si>
  <si>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</si>
  <si>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</si>
  <si>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</si>
  <si>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</si>
  <si>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</si>
  <si>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</si>
  <si>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</si>
  <si>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</si>
  <si>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</si>
  <si>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</si>
  <si>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</si>
  <si>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</si>
  <si>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</si>
  <si>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</si>
  <si>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</si>
  <si>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</si>
  <si>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</si>
  <si>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</si>
  <si>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</si>
  <si>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</si>
  <si>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</si>
  <si>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</si>
  <si>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</si>
  <si>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</si>
  <si>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</si>
  <si>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</si>
  <si>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</si>
  <si>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</si>
  <si>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</si>
  <si>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</si>
  <si>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</si>
  <si>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</si>
  <si>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</si>
  <si>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</si>
  <si>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</si>
  <si>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</si>
  <si>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</si>
  <si>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</si>
  <si>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</si>
  <si>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</si>
  <si>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</si>
  <si>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</si>
  <si>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</si>
  <si>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</si>
  <si>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</si>
  <si>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</si>
  <si>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</si>
  <si>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</si>
  <si>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</si>
  <si>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</si>
  <si>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</si>
  <si>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</si>
  <si>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</si>
  <si>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</si>
  <si>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</si>
  <si>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</si>
  <si>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</si>
  <si>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</si>
  <si>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</si>
  <si>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</si>
  <si>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</si>
  <si>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</si>
  <si>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</si>
  <si>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</si>
  <si>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</si>
  <si>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</si>
  <si>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</si>
  <si>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</si>
  <si>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</si>
  <si>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</si>
  <si>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</si>
  <si>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</si>
  <si>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</si>
  <si>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</si>
  <si>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</si>
  <si>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</si>
  <si>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</si>
  <si>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</si>
  <si>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</si>
  <si>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</si>
  <si>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</si>
  <si>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</si>
  <si>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</si>
  <si>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</si>
  <si>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</si>
  <si>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</si>
  <si>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</si>
  <si>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</si>
  <si>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</si>
  <si>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</si>
  <si>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</si>
  <si>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</si>
  <si>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</si>
  <si>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</si>
  <si>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</si>
  <si>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</si>
  <si>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</si>
  <si>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</si>
  <si>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</si>
  <si>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</si>
  <si>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</si>
  <si>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</si>
  <si>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</si>
  <si>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</si>
  <si>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</si>
  <si>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</si>
  <si>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</si>
  <si>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</si>
  <si>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</si>
  <si>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</si>
  <si>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</si>
  <si>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</si>
  <si>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</si>
  <si>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</si>
  <si>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</si>
  <si>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</si>
  <si>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</si>
  <si>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</si>
  <si>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</si>
  <si>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</si>
  <si>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</si>
  <si>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</si>
  <si>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</si>
  <si>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</si>
  <si>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</si>
  <si>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</si>
  <si>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</si>
  <si>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</si>
  <si>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</si>
  <si>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</si>
  <si>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</si>
  <si>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</si>
  <si>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</si>
  <si>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</si>
  <si>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</si>
  <si>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</si>
  <si>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</si>
  <si>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</si>
  <si>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</si>
  <si>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</si>
  <si>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</si>
  <si>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</si>
  <si>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</si>
  <si>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</si>
  <si>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</si>
  <si>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</si>
  <si>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</si>
  <si>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</si>
  <si>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</si>
  <si>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</si>
  <si>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</si>
  <si>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</si>
  <si>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</si>
  <si>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</si>
  <si>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</si>
  <si>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</si>
  <si>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</si>
  <si>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</si>
  <si>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</si>
  <si>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</si>
  <si>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</si>
  <si>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</si>
  <si>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</si>
  <si>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</si>
  <si>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</si>
  <si>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</si>
  <si>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</si>
  <si>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</si>
  <si>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</si>
  <si>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</si>
  <si>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</si>
  <si>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</si>
  <si>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</si>
  <si>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</si>
  <si>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</si>
  <si>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</si>
  <si>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</si>
  <si>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</si>
  <si>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</si>
  <si>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</si>
  <si>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</si>
  <si>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</si>
  <si>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</si>
  <si>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</si>
  <si>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</si>
  <si>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</si>
  <si>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</si>
  <si>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</si>
  <si>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</si>
  <si>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</si>
  <si>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</si>
  <si>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</si>
  <si>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</si>
  <si>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</si>
  <si>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</si>
  <si>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</si>
  <si>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</si>
  <si>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</si>
  <si>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</si>
  <si>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</si>
  <si>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</si>
  <si>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</si>
  <si>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</si>
  <si>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</si>
  <si>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</si>
  <si>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</si>
  <si>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</si>
  <si>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</si>
  <si>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</si>
  <si>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</si>
  <si>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</si>
  <si>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</si>
  <si>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</si>
  <si>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</si>
  <si>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</si>
  <si>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</si>
  <si>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</si>
  <si>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</si>
  <si>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</si>
  <si>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</si>
  <si>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</si>
  <si>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</si>
  <si>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</si>
  <si>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</si>
  <si>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</si>
  <si>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</si>
  <si>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</si>
  <si>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</si>
  <si>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</si>
  <si>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</si>
  <si>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</si>
  <si>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</si>
  <si>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</si>
  <si>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</si>
  <si>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</si>
  <si>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</si>
  <si>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</si>
  <si>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</si>
  <si>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</si>
  <si>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</si>
  <si>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</si>
  <si>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</si>
  <si>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</si>
  <si>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</si>
  <si>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</si>
  <si>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</si>
  <si>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</si>
  <si>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</si>
  <si>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</si>
  <si>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</si>
  <si>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</si>
  <si>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</si>
  <si>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</si>
  <si>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</si>
  <si>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</si>
  <si>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</si>
  <si>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</si>
  <si>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</si>
  <si>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</si>
  <si>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</si>
  <si>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</si>
  <si>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</si>
  <si>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</si>
  <si>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</si>
  <si>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</si>
  <si>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</si>
  <si>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</si>
  <si>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</si>
  <si>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</si>
  <si>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</si>
  <si>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</si>
  <si>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</si>
  <si>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</si>
  <si>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</si>
  <si>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</si>
  <si>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</si>
  <si>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</si>
  <si>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</si>
  <si>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</si>
  <si>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</si>
  <si>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</si>
  <si>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</si>
  <si>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</si>
  <si>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</si>
  <si>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</si>
  <si>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</si>
  <si>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</si>
  <si>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</si>
  <si>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</si>
  <si>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</si>
  <si>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</si>
  <si>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</si>
  <si>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</si>
  <si>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</si>
  <si>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</si>
  <si>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</si>
  <si>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</si>
  <si>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</si>
  <si>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</si>
  <si>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</si>
  <si>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</si>
  <si>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</si>
  <si>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</si>
  <si>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</si>
  <si>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</si>
  <si>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</si>
  <si>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</si>
  <si>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</si>
  <si>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</si>
  <si>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</si>
  <si>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</si>
  <si>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</si>
  <si>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</si>
  <si>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</si>
  <si>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</si>
  <si>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</si>
  <si>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</si>
  <si>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</si>
  <si>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</si>
  <si>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</si>
  <si>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</si>
  <si>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</si>
  <si>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</si>
  <si>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</si>
  <si>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</si>
  <si>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</si>
  <si>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</si>
  <si>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</si>
  <si>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</si>
  <si>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</si>
  <si>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</si>
  <si>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</si>
  <si>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</si>
  <si>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</si>
  <si>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</si>
  <si>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</si>
  <si>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</si>
  <si>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</si>
  <si>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</si>
  <si>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</si>
  <si>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</si>
  <si>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</si>
  <si>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</si>
  <si>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</si>
  <si>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</si>
  <si>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</si>
  <si>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</si>
  <si>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</si>
  <si>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</si>
  <si>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</si>
  <si>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</si>
  <si>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</si>
  <si>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</si>
  <si>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</si>
  <si>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</si>
  <si>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</si>
  <si>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</si>
  <si>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</si>
  <si>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</si>
  <si>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</si>
  <si>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</si>
  <si>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</si>
  <si>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</si>
  <si>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</si>
  <si>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</si>
  <si>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</si>
  <si>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</si>
  <si>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</si>
  <si>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</si>
  <si>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</si>
  <si>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</si>
  <si>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</si>
  <si>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</si>
  <si>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</si>
  <si>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</si>
  <si>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</si>
  <si>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</si>
  <si>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</si>
  <si>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</si>
  <si>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</si>
  <si>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</si>
  <si>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</si>
  <si>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</si>
  <si>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</si>
  <si>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</si>
  <si>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</si>
  <si>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</si>
  <si>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</si>
  <si>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</si>
  <si>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</si>
  <si>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</si>
  <si>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</si>
  <si>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</si>
  <si>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</si>
  <si>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</si>
  <si>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</si>
  <si>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</si>
  <si>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</si>
  <si>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</si>
  <si>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</si>
  <si>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</si>
  <si>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</si>
  <si>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</si>
  <si>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</si>
  <si>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</si>
  <si>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</si>
  <si>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</si>
  <si>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</si>
  <si>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</si>
  <si>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</si>
  <si>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</si>
  <si>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</si>
  <si>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</si>
  <si>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</si>
  <si>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</si>
  <si>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</si>
  <si>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</si>
  <si>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</si>
  <si>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</si>
  <si>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</si>
  <si>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</si>
  <si>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</si>
  <si>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</si>
  <si>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</si>
  <si>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</si>
  <si>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</si>
  <si>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</si>
  <si>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</si>
  <si>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</si>
  <si>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</si>
  <si>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</si>
  <si>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</si>
  <si>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</si>
  <si>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</si>
  <si>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</si>
  <si>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</si>
  <si>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</si>
  <si>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</si>
  <si>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</si>
  <si>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</si>
  <si>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</si>
  <si>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</si>
  <si>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</si>
  <si>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</si>
  <si>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</si>
  <si>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</si>
  <si>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</si>
  <si>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</si>
  <si>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</si>
  <si>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</si>
  <si>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</si>
  <si>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</si>
  <si>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</si>
  <si>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</si>
  <si>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</si>
  <si>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</si>
  <si>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</si>
  <si>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</si>
  <si>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</si>
  <si>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</si>
  <si>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</si>
  <si>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</si>
  <si>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</si>
  <si>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</si>
  <si>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</si>
  <si>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</si>
  <si>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</si>
  <si>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</si>
  <si>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</si>
  <si>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</si>
  <si>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</si>
  <si>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</si>
  <si>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</si>
  <si>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</si>
  <si>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</si>
  <si>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</si>
  <si>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</si>
  <si>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</si>
  <si>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</si>
  <si>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</si>
  <si>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</si>
  <si>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</si>
  <si>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</si>
  <si>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</si>
  <si>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</si>
  <si>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</si>
  <si>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</si>
  <si>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</si>
  <si>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</si>
  <si>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</si>
  <si>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</si>
  <si>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</si>
  <si>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</si>
  <si>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</si>
  <si>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</si>
  <si>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</si>
  <si>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</si>
  <si>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</si>
  <si>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</si>
  <si>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</si>
  <si>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</si>
  <si>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</si>
  <si>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</si>
  <si>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</si>
  <si>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</si>
  <si>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</si>
  <si>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</si>
  <si>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</si>
  <si>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</si>
  <si>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</si>
  <si>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</si>
  <si>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</si>
  <si>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</si>
  <si>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</si>
  <si>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</si>
  <si>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</si>
  <si>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</si>
  <si>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</si>
  <si>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</si>
  <si>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</si>
  <si>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</si>
  <si>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</si>
  <si>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</si>
  <si>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</si>
  <si>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</si>
  <si>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</si>
  <si>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</si>
  <si>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</si>
  <si>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</si>
  <si>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</si>
  <si>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</si>
  <si>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</si>
  <si>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</si>
  <si>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</si>
  <si>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</si>
  <si>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</si>
  <si>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</si>
  <si>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</si>
  <si>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</si>
  <si>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</si>
  <si>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</si>
  <si>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</si>
  <si>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</si>
  <si>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</si>
  <si>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</si>
  <si>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</si>
  <si>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</si>
  <si>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</si>
  <si>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</si>
  <si>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</si>
  <si>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</si>
  <si>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</si>
  <si>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</si>
  <si>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</si>
  <si>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</si>
  <si>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</si>
  <si>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</si>
  <si>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</si>
  <si>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</si>
  <si>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</si>
  <si>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</si>
  <si>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</si>
  <si>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</si>
  <si>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</si>
  <si>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</si>
  <si>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</si>
  <si>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</si>
  <si>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</si>
  <si>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</si>
  <si>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</si>
  <si>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</si>
  <si>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</si>
  <si>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</si>
  <si>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</si>
  <si>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</si>
  <si>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</si>
  <si>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</si>
  <si>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</si>
  <si>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</si>
  <si>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</si>
  <si>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</si>
  <si>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</si>
  <si>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</si>
  <si>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</si>
  <si>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</si>
  <si>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</si>
  <si>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</si>
  <si>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</si>
  <si>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</si>
  <si>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</si>
  <si>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</si>
  <si>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</si>
  <si>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</si>
  <si>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</si>
  <si>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</si>
  <si>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</si>
  <si>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</si>
  <si>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</si>
  <si>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</si>
  <si>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</si>
  <si>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</si>
  <si>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</si>
  <si>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</si>
  <si>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</si>
  <si>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</si>
  <si>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</si>
  <si>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</si>
  <si>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</si>
  <si>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</si>
  <si>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</si>
  <si>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</si>
  <si>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</si>
  <si>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</si>
  <si>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</si>
  <si>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</si>
  <si>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</si>
  <si>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</si>
  <si>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</si>
  <si>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</si>
  <si>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</si>
  <si>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</si>
  <si>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</si>
  <si>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</si>
  <si>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</si>
  <si>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</si>
  <si>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</si>
  <si>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</si>
  <si>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</si>
  <si>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</si>
  <si>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</si>
  <si>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</si>
  <si>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</si>
  <si>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</si>
  <si>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</si>
  <si>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</si>
  <si>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</si>
  <si>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</si>
  <si>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</si>
  <si>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</si>
  <si>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</si>
  <si>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</si>
  <si>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</si>
  <si>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</si>
  <si>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</si>
  <si>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</si>
  <si>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</si>
  <si>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</si>
  <si>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</si>
  <si>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</si>
  <si>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</si>
  <si>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</si>
  <si>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</si>
  <si>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</si>
  <si>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</si>
  <si>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</si>
  <si>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</si>
  <si>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</si>
  <si>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</si>
  <si>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</si>
  <si>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</si>
  <si>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</si>
  <si>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</si>
  <si>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</si>
  <si>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</si>
  <si>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</si>
  <si>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</si>
  <si>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</si>
  <si>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</si>
  <si>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</si>
  <si>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</si>
  <si>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</si>
  <si>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</si>
  <si>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</si>
  <si>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</si>
  <si>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</si>
  <si>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</si>
  <si>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</si>
  <si>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</si>
  <si>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</si>
  <si>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</si>
  <si>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</si>
  <si>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</si>
  <si>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</si>
  <si>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</si>
  <si>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</si>
  <si>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</si>
  <si>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</si>
  <si>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</si>
  <si>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</si>
  <si>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</si>
  <si>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</si>
  <si>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</si>
  <si>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</si>
  <si>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</si>
  <si>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</si>
  <si>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</si>
  <si>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</si>
  <si>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</si>
  <si>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</si>
  <si>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</si>
  <si>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</si>
  <si>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</si>
  <si>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</si>
  <si>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</si>
  <si>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</si>
  <si>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</si>
  <si>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</si>
  <si>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</si>
  <si>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</si>
  <si>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</si>
  <si>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</si>
  <si>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</si>
  <si>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</si>
  <si>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</si>
  <si>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</si>
  <si>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</si>
  <si>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</si>
  <si>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</si>
  <si>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</si>
  <si>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</si>
  <si>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</si>
  <si>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</si>
  <si>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</si>
  <si>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</si>
  <si>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</si>
  <si>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</si>
  <si>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</si>
  <si>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</si>
  <si>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</si>
  <si>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</si>
  <si>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</si>
  <si>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</si>
  <si>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</si>
  <si>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</si>
  <si>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</si>
  <si>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</si>
  <si>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</si>
  <si>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</si>
  <si>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</si>
  <si>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</si>
  <si>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</si>
  <si>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</si>
  <si>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</si>
  <si>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</si>
  <si>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</si>
  <si>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</si>
  <si>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</si>
  <si>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</si>
  <si>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</si>
  <si>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</si>
  <si>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</si>
  <si>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</si>
  <si>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</si>
  <si>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</si>
  <si>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</si>
  <si>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</si>
  <si>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</si>
  <si>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</si>
  <si>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</si>
  <si>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</si>
  <si>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</si>
  <si>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</si>
  <si>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</si>
  <si>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</si>
  <si>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</si>
  <si>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</si>
  <si>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</si>
  <si>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</si>
  <si>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</si>
  <si>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</si>
  <si>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</si>
  <si>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</si>
  <si>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</si>
  <si>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</si>
  <si>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</si>
  <si>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</si>
  <si>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</si>
  <si>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</si>
  <si>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</si>
  <si>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</si>
  <si>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</si>
  <si>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</si>
  <si>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</si>
  <si>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</si>
  <si>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</si>
  <si>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</si>
  <si>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</si>
  <si>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</si>
  <si>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</si>
  <si>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</si>
  <si>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</si>
  <si>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</si>
  <si>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</si>
  <si>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</si>
  <si>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</si>
  <si>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</si>
  <si>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</si>
  <si>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</si>
  <si>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</si>
  <si>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</si>
  <si>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</si>
  <si>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</si>
  <si>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</si>
  <si>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</si>
  <si>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</si>
  <si>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</si>
  <si>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</si>
  <si>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</si>
  <si>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</si>
  <si>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</si>
  <si>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</si>
  <si>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</si>
  <si>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</si>
  <si>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</si>
  <si>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</si>
  <si>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</si>
  <si>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</si>
  <si>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</si>
  <si>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</si>
  <si>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</si>
  <si>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</si>
  <si>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</si>
  <si>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</si>
  <si>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</si>
  <si>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</si>
  <si>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</si>
  <si>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</si>
  <si>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</si>
  <si>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</si>
  <si>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</si>
  <si>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</si>
  <si>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</si>
  <si>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</si>
  <si>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</si>
  <si>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</si>
  <si>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</si>
  <si>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</si>
  <si>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</si>
  <si>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</si>
  <si>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</si>
  <si>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</si>
  <si>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</si>
  <si>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</si>
  <si>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</si>
  <si>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</si>
  <si>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</si>
  <si>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</si>
  <si>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</si>
  <si>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</si>
  <si>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</si>
  <si>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</si>
  <si>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</si>
  <si>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</si>
  <si>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</si>
  <si>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</si>
  <si>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</si>
  <si>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</si>
  <si>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</si>
  <si>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</si>
  <si>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</si>
  <si>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</si>
  <si>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</si>
  <si>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</si>
  <si>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</si>
  <si>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</si>
  <si>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</si>
  <si>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</si>
  <si>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</si>
  <si>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</si>
  <si>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</si>
  <si>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</si>
  <si>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</si>
  <si>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</si>
  <si>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</si>
  <si>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</si>
  <si>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</si>
  <si>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</si>
  <si>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</si>
  <si>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</si>
  <si>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</si>
  <si>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</si>
  <si>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</si>
  <si>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</si>
  <si>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</si>
  <si>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</si>
  <si>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</si>
  <si>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</si>
  <si>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</si>
  <si>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</si>
  <si>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</si>
  <si>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</si>
  <si>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</si>
  <si>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</si>
  <si>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</si>
  <si>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</si>
  <si>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</si>
  <si>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</si>
  <si>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</si>
  <si>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</si>
  <si>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</si>
  <si>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</si>
  <si>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</si>
  <si>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</si>
  <si>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</si>
  <si>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</si>
  <si>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</si>
  <si>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</si>
  <si>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</si>
  <si>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</si>
  <si>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</si>
  <si>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</si>
  <si>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</si>
  <si>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</si>
  <si>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</si>
  <si>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</si>
  <si>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</si>
  <si>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</si>
  <si>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</si>
  <si>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</si>
  <si>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</si>
  <si>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</si>
  <si>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</si>
  <si>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</si>
  <si>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</si>
  <si>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</si>
  <si>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</si>
  <si>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</si>
  <si>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</si>
  <si>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</si>
  <si>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</si>
  <si>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</si>
  <si>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</si>
  <si>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</si>
  <si>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</si>
  <si>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</si>
  <si>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</si>
  <si>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</si>
  <si>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</si>
  <si>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</si>
  <si>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</si>
  <si>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</si>
  <si>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</si>
  <si>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</si>
  <si>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</si>
  <si>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</si>
  <si>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</si>
  <si>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</si>
  <si>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</si>
  <si>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</si>
  <si>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</si>
  <si>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</si>
  <si>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</si>
  <si>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</si>
  <si>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</si>
  <si>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</si>
  <si>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</si>
  <si>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</si>
  <si>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</si>
  <si>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</si>
  <si>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</si>
  <si>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</si>
  <si>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</si>
  <si>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</si>
  <si>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</si>
  <si>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</si>
  <si>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</si>
  <si>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</si>
  <si>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</si>
  <si>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</si>
  <si>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</si>
  <si>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</si>
  <si>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</si>
  <si>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</si>
  <si>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</si>
  <si>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</si>
  <si>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</si>
  <si>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</si>
  <si>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</si>
  <si>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</si>
  <si>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</si>
  <si>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</si>
  <si>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</si>
  <si>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</si>
  <si>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</si>
  <si>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</si>
  <si>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</si>
  <si>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</si>
  <si>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</si>
  <si>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</si>
  <si>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</si>
  <si>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</si>
  <si>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</si>
  <si>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</si>
  <si>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</si>
  <si>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</si>
  <si>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</si>
  <si>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</si>
  <si>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</si>
  <si>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</si>
  <si>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</si>
  <si>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</si>
  <si>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</si>
  <si>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</si>
  <si>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</si>
  <si>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</si>
  <si>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</si>
  <si>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</si>
  <si>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</si>
  <si>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</si>
  <si>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</si>
  <si>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</si>
  <si>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</si>
  <si>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</si>
  <si>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</si>
  <si>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</si>
  <si>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</si>
  <si>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</si>
  <si>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</si>
  <si>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</si>
  <si>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</si>
  <si>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</si>
  <si>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</si>
  <si>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</si>
  <si>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</si>
  <si>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</si>
  <si>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</si>
  <si>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</si>
  <si>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</si>
  <si>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</si>
  <si>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</si>
  <si>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</si>
  <si>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</si>
  <si>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</si>
  <si>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</si>
  <si>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</si>
  <si>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</si>
  <si>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</si>
  <si>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</si>
  <si>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</si>
  <si>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</si>
  <si>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</si>
  <si>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</si>
  <si>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</si>
  <si>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</si>
  <si>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</si>
  <si>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</si>
  <si>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</si>
  <si>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</si>
  <si>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</si>
  <si>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</si>
  <si>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</si>
  <si>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</si>
  <si>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</si>
  <si>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</si>
  <si>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</si>
  <si>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</si>
  <si>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</si>
  <si>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</si>
  <si>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</si>
  <si>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</si>
  <si>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</si>
  <si>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</si>
  <si>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</si>
  <si>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</si>
  <si>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</si>
  <si>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</si>
  <si>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</si>
  <si>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</si>
  <si>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</si>
  <si>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</si>
  <si>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</si>
  <si>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</si>
  <si>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</si>
  <si>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</si>
  <si>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</si>
  <si>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</si>
  <si>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</si>
  <si>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</si>
  <si>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</si>
  <si>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</si>
  <si>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</si>
  <si>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</si>
  <si>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</si>
  <si>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</si>
  <si>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</si>
  <si>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</si>
  <si>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</si>
  <si>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</si>
  <si>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</si>
  <si>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</si>
  <si>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</si>
  <si>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</si>
  <si>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</si>
  <si>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</si>
  <si>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</si>
  <si>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</si>
  <si>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</si>
  <si>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</si>
  <si>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</si>
  <si>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</si>
  <si>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</si>
  <si>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</si>
  <si>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</si>
  <si>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</si>
  <si>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</si>
  <si>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</si>
  <si>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</si>
  <si>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</si>
  <si>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</si>
  <si>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</si>
  <si>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</si>
  <si>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</si>
  <si>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</si>
  <si>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</si>
  <si>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</si>
  <si>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</si>
  <si>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</si>
  <si>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</si>
  <si>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</si>
  <si>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</si>
  <si>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</si>
  <si>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</si>
  <si>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</si>
  <si>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</si>
  <si>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</si>
  <si>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</si>
  <si>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</si>
  <si>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</si>
  <si>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</si>
  <si>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</si>
  <si>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</si>
  <si>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</si>
  <si>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</si>
  <si>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</si>
  <si>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</si>
  <si>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</si>
  <si>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</si>
  <si>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</si>
  <si>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</si>
  <si>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</si>
  <si>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</si>
  <si>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</si>
  <si>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</si>
  <si>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</si>
  <si>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</si>
  <si>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</si>
  <si>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</si>
  <si>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</si>
  <si>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</si>
  <si>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</si>
  <si>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</si>
  <si>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</si>
  <si>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</si>
  <si>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</si>
  <si>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</si>
  <si>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</si>
  <si>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</si>
  <si>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</si>
  <si>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</si>
  <si>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</si>
  <si>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</si>
  <si>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</si>
  <si>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</si>
  <si>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</si>
  <si>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</si>
  <si>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</si>
  <si>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</si>
  <si>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</si>
  <si>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</si>
  <si>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</si>
  <si>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</si>
  <si>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</si>
  <si>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</si>
  <si>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</si>
  <si>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</si>
  <si>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</si>
  <si>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</si>
  <si>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</si>
  <si>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</si>
  <si>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</si>
  <si>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</si>
  <si>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</si>
  <si>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</si>
  <si>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</si>
  <si>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</si>
  <si>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</si>
  <si>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</si>
  <si>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</si>
  <si>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</si>
  <si>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</si>
  <si>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</si>
  <si>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</si>
  <si>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</si>
  <si>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</si>
  <si>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</si>
  <si>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</si>
  <si>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</si>
  <si>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</si>
  <si>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</si>
  <si>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</si>
  <si>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</si>
  <si>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</si>
  <si>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</si>
  <si>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</si>
  <si>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</si>
  <si>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</si>
  <si>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</si>
  <si>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</si>
  <si>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</si>
  <si>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</si>
  <si>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</si>
  <si>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</si>
  <si>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</si>
  <si>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</si>
  <si>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</si>
  <si>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</si>
  <si>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</si>
  <si>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</si>
  <si>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</si>
  <si>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</si>
  <si>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</si>
  <si>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</si>
  <si>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</si>
  <si>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</si>
  <si>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</si>
  <si>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</si>
  <si>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</si>
  <si>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</si>
  <si>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</si>
  <si>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</si>
  <si>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</si>
  <si>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</si>
  <si>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</si>
  <si>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</si>
  <si>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</si>
  <si>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</si>
  <si>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</si>
  <si>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</si>
  <si>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</si>
  <si>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</si>
  <si>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</si>
  <si>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</si>
  <si>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</si>
  <si>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</si>
  <si>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</si>
  <si>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</si>
  <si>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</si>
  <si>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</si>
  <si>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</si>
  <si>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</si>
  <si>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</si>
  <si>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</si>
  <si>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</si>
  <si>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</si>
  <si>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</si>
  <si>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</si>
  <si>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</si>
  <si>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</si>
  <si>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</si>
  <si>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</si>
  <si>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</si>
  <si>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</si>
  <si>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</si>
  <si>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</si>
  <si>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</si>
  <si>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</si>
  <si>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</si>
  <si>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</si>
  <si>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</si>
  <si>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</si>
  <si>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</si>
  <si>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</si>
  <si>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</si>
  <si>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</si>
  <si>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</si>
  <si>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</si>
  <si>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</si>
  <si>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</si>
  <si>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</si>
  <si>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</si>
  <si>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</si>
  <si>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</si>
  <si>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</si>
  <si>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</si>
  <si>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</si>
  <si>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</si>
  <si>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</si>
  <si>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</si>
  <si>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</si>
  <si>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</si>
  <si>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</si>
  <si>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</si>
  <si>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</si>
  <si>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</si>
  <si>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</si>
  <si>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</si>
  <si>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</si>
  <si>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</si>
  <si>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</si>
  <si>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</si>
  <si>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</si>
  <si>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</si>
  <si>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</si>
  <si>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</si>
  <si>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</si>
  <si>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</si>
  <si>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</si>
  <si>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</si>
  <si>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</si>
  <si>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</si>
  <si>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</si>
  <si>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</si>
  <si>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</si>
  <si>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</si>
  <si>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</si>
  <si>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</si>
  <si>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</si>
  <si>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</si>
  <si>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</si>
  <si>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</si>
  <si>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</si>
  <si>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</si>
  <si>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</si>
  <si>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</si>
  <si>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</si>
  <si>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</si>
  <si>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</si>
  <si>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</si>
  <si>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</si>
  <si>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</si>
  <si>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</si>
  <si>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</si>
  <si>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</si>
  <si>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</si>
  <si>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</si>
  <si>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</si>
  <si>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</si>
  <si>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</si>
  <si>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</si>
  <si>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</si>
  <si>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</si>
  <si>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</si>
  <si>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</si>
  <si>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</si>
  <si>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</si>
  <si>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</si>
  <si>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</si>
  <si>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</si>
  <si>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</si>
  <si>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</si>
  <si>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</si>
  <si>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</si>
  <si>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</si>
  <si>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</si>
  <si>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</si>
  <si>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</si>
  <si>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</si>
  <si>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</si>
  <si>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</si>
  <si>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</si>
  <si>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</si>
  <si>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</si>
  <si>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</si>
  <si>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</si>
  <si>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</si>
  <si>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</si>
  <si>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</si>
  <si>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</si>
  <si>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</si>
  <si>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</si>
  <si>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</si>
  <si>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</si>
  <si>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</si>
  <si>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</si>
  <si>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</si>
  <si>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</si>
  <si>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</si>
  <si>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</si>
  <si>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</si>
  <si>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</si>
  <si>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</si>
  <si>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</si>
  <si>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</si>
  <si>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</si>
  <si>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</si>
  <si>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</si>
  <si>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</si>
  <si>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</si>
  <si>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</si>
  <si>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</si>
  <si>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</si>
  <si>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</si>
  <si>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</si>
  <si>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</si>
  <si>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</si>
  <si>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</si>
  <si>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</si>
  <si>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</si>
  <si>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</si>
  <si>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</si>
  <si>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</si>
  <si>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</si>
  <si>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</si>
  <si>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</si>
  <si>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</si>
  <si>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</si>
  <si>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</si>
  <si>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</si>
  <si>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</si>
  <si>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</si>
  <si>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</si>
  <si>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</si>
  <si>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</si>
  <si>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</si>
  <si>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</si>
  <si>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</si>
  <si>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</si>
  <si>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</si>
  <si>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</si>
  <si>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</si>
  <si>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</si>
  <si>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</si>
  <si>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</si>
  <si>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</si>
  <si>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</si>
  <si>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</si>
  <si>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</si>
  <si>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</si>
  <si>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</si>
  <si>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</si>
  <si>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</si>
  <si>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</si>
  <si>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</si>
  <si>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</si>
  <si>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</si>
  <si>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</si>
  <si>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</si>
  <si>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</si>
  <si>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</si>
  <si>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</si>
  <si>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</si>
  <si>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</si>
  <si>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</si>
  <si>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</si>
  <si>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</si>
  <si>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</si>
  <si>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</si>
  <si>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</si>
  <si>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</si>
  <si>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</si>
  <si>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</si>
  <si>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</si>
  <si>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</si>
  <si>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</si>
  <si>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</si>
  <si>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</si>
  <si>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</si>
  <si>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</si>
  <si>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</si>
  <si>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</si>
  <si>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</si>
  <si>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</si>
  <si>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</si>
  <si>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</si>
  <si>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</si>
  <si>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</si>
  <si>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</si>
  <si>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</si>
  <si>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</si>
  <si>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</si>
  <si>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</si>
  <si>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</si>
  <si>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</si>
  <si>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</si>
  <si>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</si>
  <si>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</si>
  <si>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</si>
  <si>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</si>
  <si>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</si>
  <si>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</si>
  <si>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</si>
  <si>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</si>
  <si>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</si>
  <si>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</si>
  <si>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</si>
  <si>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</si>
  <si>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</si>
  <si>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</si>
  <si>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</si>
  <si>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</si>
  <si>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</si>
  <si>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</si>
  <si>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</si>
  <si>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</si>
  <si>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</si>
  <si>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</si>
  <si>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</si>
  <si>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</si>
  <si>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</si>
  <si>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</si>
  <si>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</si>
  <si>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</si>
  <si>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</si>
  <si>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</si>
  <si>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</si>
  <si>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</si>
  <si>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</si>
  <si>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</si>
  <si>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</si>
  <si>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</si>
  <si>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</si>
  <si>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</si>
  <si>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</si>
  <si>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</si>
  <si>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</si>
  <si>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</si>
  <si>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</si>
  <si>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</si>
  <si>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</si>
  <si>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</si>
  <si>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</si>
  <si>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</si>
  <si>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</si>
  <si>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</si>
  <si>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</si>
  <si>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</si>
  <si>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</si>
  <si>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</si>
  <si>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</si>
  <si>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</si>
  <si>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</si>
  <si>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</si>
  <si>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</si>
  <si>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</si>
  <si>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</si>
  <si>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</si>
  <si>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</si>
  <si>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</si>
  <si>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</si>
  <si>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</si>
  <si>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</si>
  <si>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</si>
  <si>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</si>
  <si>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</si>
  <si>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</si>
  <si>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</si>
  <si>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</si>
  <si>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</si>
  <si>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</si>
  <si>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</si>
  <si>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</si>
  <si>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</si>
  <si>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</si>
  <si>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</si>
  <si>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</si>
  <si>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</si>
  <si>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</si>
  <si>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</si>
  <si>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</si>
  <si>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</si>
  <si>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</si>
  <si>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</si>
  <si>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</si>
  <si>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</si>
  <si>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</si>
  <si>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</si>
  <si>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</si>
  <si>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</si>
  <si>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</si>
  <si>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</si>
  <si>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</si>
  <si>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</si>
  <si>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</si>
  <si>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</si>
  <si>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</si>
  <si>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</si>
  <si>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</si>
  <si>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</si>
  <si>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</si>
  <si>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</si>
  <si>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</si>
  <si>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</si>
  <si>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</si>
  <si>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</si>
  <si>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</si>
  <si>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</si>
  <si>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</si>
  <si>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</si>
  <si>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</si>
  <si>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</si>
  <si>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</si>
  <si>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</si>
  <si>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</si>
  <si>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</si>
  <si>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</si>
  <si>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</si>
  <si>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</si>
  <si>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</si>
  <si>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</si>
  <si>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</si>
  <si>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</si>
  <si>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</si>
  <si>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</si>
  <si>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</si>
  <si>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</si>
  <si>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</si>
  <si>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</si>
  <si>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</si>
  <si>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</si>
  <si>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</si>
  <si>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</si>
  <si>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</si>
  <si>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</si>
  <si>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</si>
  <si>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</si>
  <si>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</si>
  <si>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</si>
  <si>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</si>
  <si>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</si>
  <si>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</si>
  <si>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</si>
  <si>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</si>
  <si>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</si>
  <si>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</si>
  <si>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</si>
  <si>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</si>
  <si>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</si>
  <si>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</si>
  <si>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</si>
  <si>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</si>
  <si>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</si>
  <si>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</si>
  <si>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</si>
  <si>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</si>
  <si>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</si>
  <si>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</si>
  <si>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</si>
  <si>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</si>
  <si>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</si>
  <si>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</si>
  <si>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</si>
  <si>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</si>
  <si>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</si>
  <si>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</si>
  <si>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</si>
  <si>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</si>
  <si>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</si>
  <si>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</si>
  <si>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</si>
  <si>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</si>
  <si>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</si>
  <si>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</si>
  <si>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</si>
  <si>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</si>
  <si>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</si>
  <si>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</si>
  <si>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</si>
  <si>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</si>
  <si>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</si>
  <si>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</si>
  <si>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</si>
  <si>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</si>
  <si>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</si>
  <si>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</si>
  <si>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</si>
  <si>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</si>
  <si>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</si>
  <si>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</si>
  <si>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</si>
  <si>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</si>
  <si>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</si>
  <si>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</si>
  <si>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</si>
  <si>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</si>
  <si>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</si>
  <si>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</si>
  <si>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</si>
  <si>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</si>
  <si>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</si>
  <si>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</si>
  <si>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</si>
  <si>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</si>
  <si>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</si>
  <si>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</si>
  <si>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</si>
  <si>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</si>
  <si>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</si>
  <si>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</si>
  <si>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</si>
  <si>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</si>
  <si>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</si>
  <si>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</si>
  <si>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</si>
  <si>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</si>
  <si>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</si>
  <si>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</si>
  <si>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</si>
  <si>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</si>
  <si>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</si>
  <si>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</si>
  <si>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</si>
  <si>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</si>
  <si>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</si>
  <si>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</si>
  <si>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</si>
  <si>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</si>
  <si>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</si>
  <si>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</si>
  <si>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</si>
  <si>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</si>
  <si>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</si>
  <si>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</si>
  <si>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</si>
  <si>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</si>
  <si>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</si>
  <si>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</si>
  <si>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</si>
  <si>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</si>
  <si>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</si>
  <si>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</si>
  <si>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</si>
  <si>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</si>
  <si>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</si>
  <si>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</si>
  <si>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</si>
  <si>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</si>
  <si>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</si>
  <si>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</si>
  <si>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</si>
  <si>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</si>
  <si>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</si>
  <si>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</si>
  <si>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</si>
  <si>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</si>
  <si>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</si>
  <si>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</si>
  <si>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</si>
  <si>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</si>
  <si>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</si>
  <si>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</si>
  <si>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</si>
  <si>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</si>
  <si>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</si>
  <si>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</si>
  <si>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</si>
  <si>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</si>
  <si>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</si>
  <si>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</si>
  <si>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</si>
  <si>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</si>
  <si>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</si>
  <si>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</si>
  <si>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</si>
  <si>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</si>
  <si>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</si>
  <si>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</si>
  <si>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</si>
  <si>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</si>
  <si>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</si>
  <si>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</si>
  <si>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</si>
  <si>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</si>
  <si>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</si>
  <si>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</si>
  <si>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</si>
  <si>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</si>
  <si>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</si>
  <si>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</si>
  <si>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</si>
  <si>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</si>
  <si>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</si>
  <si>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</si>
  <si>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</si>
  <si>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</si>
  <si>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</si>
  <si>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</si>
  <si>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</si>
  <si>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</si>
  <si>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</si>
  <si>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</si>
  <si>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</si>
  <si>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</si>
  <si>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</si>
  <si>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</si>
  <si>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</si>
  <si>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</si>
  <si>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</si>
  <si>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</si>
  <si>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</si>
  <si>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</si>
  <si>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</si>
  <si>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</si>
  <si>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</si>
  <si>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</si>
  <si>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</si>
  <si>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</si>
  <si>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</si>
  <si>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</si>
  <si>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</si>
  <si>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</si>
  <si>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</si>
  <si>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</si>
  <si>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</si>
  <si>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</si>
  <si>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</si>
  <si>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</si>
  <si>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</si>
  <si>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</si>
  <si>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</si>
  <si>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</si>
  <si>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</si>
  <si>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</si>
  <si>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</si>
  <si>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</si>
  <si>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</si>
  <si>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</si>
  <si>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</si>
  <si>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</si>
  <si>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</si>
  <si>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</si>
  <si>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</si>
  <si>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</si>
  <si>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</si>
  <si>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</si>
  <si>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</si>
  <si>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</si>
  <si>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</si>
  <si>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</si>
  <si>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</si>
  <si>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</si>
  <si>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</si>
  <si>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</si>
  <si>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</si>
  <si>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</si>
  <si>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</si>
  <si>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</si>
  <si>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</si>
  <si>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</si>
  <si>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</si>
  <si>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</si>
  <si>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</si>
  <si>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</si>
  <si>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</si>
  <si>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</si>
  <si>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</si>
  <si>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</si>
  <si>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</si>
  <si>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</si>
  <si>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</si>
  <si>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</si>
  <si>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</si>
  <si>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</si>
  <si>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</si>
  <si>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</si>
  <si>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</si>
  <si>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</si>
  <si>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</si>
  <si>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</si>
  <si>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</si>
  <si>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</si>
  <si>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</si>
  <si>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</si>
  <si>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</si>
  <si>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</si>
  <si>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</si>
  <si>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</si>
  <si>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</si>
  <si>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</si>
  <si>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</si>
  <si>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</si>
  <si>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</si>
  <si>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</si>
  <si>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</si>
  <si>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</si>
  <si>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</si>
  <si>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</si>
  <si>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</si>
  <si>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</si>
  <si>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</si>
  <si>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</si>
  <si>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</si>
  <si>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</si>
  <si>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</si>
  <si>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</si>
  <si>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</si>
  <si>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</si>
  <si>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</si>
  <si>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</si>
  <si>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</si>
  <si>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</si>
  <si>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</si>
  <si>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</si>
  <si>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</si>
  <si>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</si>
  <si>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</si>
  <si>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</si>
  <si>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</si>
  <si>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</si>
  <si>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</si>
  <si>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</si>
  <si>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</si>
  <si>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</si>
  <si>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</si>
  <si>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</si>
  <si>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</si>
  <si>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</si>
  <si>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</si>
  <si>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</si>
  <si>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</si>
  <si>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</si>
  <si>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</si>
  <si>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</si>
  <si>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</si>
  <si>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</si>
  <si>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</si>
  <si>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</si>
  <si>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</si>
  <si>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</si>
  <si>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</si>
  <si>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</si>
  <si>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</si>
  <si>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</si>
  <si>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</si>
  <si>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</si>
  <si>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</si>
  <si>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</si>
  <si>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</si>
  <si>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</si>
  <si>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</si>
  <si>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</si>
  <si>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</si>
  <si>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</si>
  <si>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</si>
  <si>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</si>
  <si>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</si>
  <si>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</si>
  <si>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</si>
  <si>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</si>
  <si>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</si>
  <si>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</si>
  <si>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</si>
  <si>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</si>
  <si>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</si>
  <si>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</si>
  <si>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</si>
  <si>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</si>
  <si>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</si>
  <si>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</si>
  <si>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</si>
  <si>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</si>
  <si>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</si>
  <si>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</si>
  <si>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</si>
  <si>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</si>
  <si>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</si>
  <si>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</si>
  <si>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</si>
  <si>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</si>
  <si>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</si>
  <si>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</si>
  <si>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</si>
  <si>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</si>
  <si>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</si>
  <si>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</si>
  <si>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</si>
  <si>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</si>
  <si>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</si>
  <si>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</si>
  <si>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</si>
  <si>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</si>
  <si>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</si>
  <si>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</si>
  <si>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</si>
  <si>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</si>
  <si>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</si>
  <si>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</si>
  <si>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</si>
  <si>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</si>
  <si>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</si>
  <si>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</si>
  <si>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</si>
  <si>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</si>
  <si>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</si>
  <si>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</si>
  <si>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</si>
  <si>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</si>
  <si>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</si>
  <si>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</si>
  <si>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</si>
  <si>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</si>
  <si>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</si>
  <si>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</si>
  <si>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</si>
  <si>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</si>
  <si>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</si>
  <si>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</si>
  <si>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</si>
  <si>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</si>
  <si>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</si>
  <si>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</si>
  <si>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</si>
  <si>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</si>
  <si>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</si>
  <si>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</si>
  <si>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</si>
  <si>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</si>
  <si>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</si>
  <si>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</si>
  <si>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</si>
  <si>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</si>
  <si>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</si>
  <si>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</si>
  <si>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</si>
  <si>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</si>
  <si>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</si>
  <si>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</si>
  <si>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</si>
  <si>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</si>
  <si>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</si>
  <si>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</si>
  <si>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</si>
  <si>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</si>
  <si>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</si>
  <si>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</si>
  <si>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</si>
  <si>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</si>
  <si>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</si>
  <si>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</si>
  <si>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</si>
  <si>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</si>
  <si>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</si>
  <si>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</si>
  <si>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</si>
  <si>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</si>
  <si>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</si>
  <si>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</si>
  <si>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</si>
  <si>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</si>
  <si>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</si>
  <si>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</si>
  <si>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</si>
  <si>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</si>
  <si>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</si>
  <si>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</si>
  <si>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</si>
  <si>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</si>
  <si>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</si>
  <si>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</si>
  <si>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</si>
  <si>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</si>
  <si>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</si>
  <si>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</si>
  <si>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</si>
  <si>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</si>
  <si>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</si>
  <si>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</si>
  <si>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</si>
  <si>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</si>
  <si>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</si>
  <si>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</si>
  <si>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</si>
  <si>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</si>
  <si>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</si>
  <si>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</si>
  <si>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</si>
  <si>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</si>
  <si>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</si>
  <si>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</si>
  <si>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</si>
  <si>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</si>
  <si>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</si>
  <si>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</si>
  <si>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</si>
  <si>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</si>
  <si>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</si>
  <si>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</si>
  <si>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</si>
  <si>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</si>
  <si>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</si>
  <si>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</si>
  <si>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</si>
  <si>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</si>
  <si>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</si>
  <si>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</si>
  <si>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</si>
  <si>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</si>
  <si>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</si>
  <si>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</si>
  <si>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</si>
  <si>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</si>
  <si>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</si>
  <si>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</si>
  <si>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</si>
  <si>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</si>
  <si>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</si>
  <si>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</si>
  <si>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</si>
  <si>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</si>
  <si>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</si>
  <si>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</si>
  <si>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</si>
  <si>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</si>
  <si>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</si>
  <si>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</si>
  <si>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</si>
  <si>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</si>
  <si>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</si>
  <si>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</si>
  <si>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</si>
  <si>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</si>
  <si>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</si>
  <si>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</si>
  <si>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</si>
  <si>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</si>
  <si>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</si>
  <si>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</si>
  <si>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</si>
  <si>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</si>
  <si>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</si>
  <si>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</si>
  <si>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</si>
  <si>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</si>
  <si>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</si>
  <si>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</si>
  <si>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</si>
  <si>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</si>
  <si>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</si>
  <si>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</si>
  <si>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</si>
  <si>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</si>
  <si>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</si>
  <si>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</si>
  <si>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</si>
  <si>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</si>
  <si>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</si>
  <si>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</si>
  <si>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</si>
  <si>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</si>
  <si>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</si>
  <si>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</si>
  <si>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</si>
  <si>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</si>
  <si>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</si>
  <si>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</si>
  <si>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</si>
  <si>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</si>
  <si>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</si>
  <si>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</si>
  <si>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</si>
  <si>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</si>
  <si>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</si>
  <si>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</si>
  <si>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</si>
  <si>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</si>
  <si>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</si>
  <si>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</si>
  <si>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</si>
  <si>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</si>
  <si>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</si>
  <si>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</si>
  <si>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</si>
  <si>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</si>
  <si>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</si>
  <si>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</si>
  <si>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</si>
  <si>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</si>
  <si>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</si>
  <si>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</si>
  <si>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</si>
  <si>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</si>
  <si>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</si>
  <si>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</si>
  <si>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</si>
  <si>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</si>
  <si>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</si>
  <si>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</si>
  <si>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</si>
  <si>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</si>
  <si>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</si>
  <si>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</si>
  <si>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</si>
  <si>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</si>
  <si>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</si>
  <si>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</si>
  <si>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</si>
  <si>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</si>
  <si>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</si>
  <si>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</si>
  <si>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</si>
  <si>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</si>
  <si>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</si>
  <si>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</si>
  <si>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</si>
  <si>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</si>
  <si>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</si>
  <si>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</si>
  <si>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</si>
  <si>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</si>
  <si>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</si>
  <si>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</si>
  <si>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</si>
  <si>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</si>
  <si>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</si>
  <si>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</si>
  <si>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</si>
  <si>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</si>
  <si>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</si>
  <si>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</si>
  <si>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</si>
  <si>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</si>
  <si>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</si>
  <si>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</si>
  <si>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</si>
  <si>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</si>
  <si>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</si>
  <si>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</si>
  <si>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</si>
  <si>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</si>
  <si>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</si>
  <si>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</si>
  <si>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</si>
  <si>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</si>
  <si>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</si>
  <si>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</si>
  <si>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</si>
  <si>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</si>
  <si>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</si>
  <si>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</si>
  <si>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</si>
  <si>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</si>
  <si>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</si>
  <si>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</si>
  <si>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</si>
  <si>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</si>
  <si>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</si>
  <si>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</si>
  <si>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</si>
  <si>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</si>
  <si>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</si>
  <si>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</si>
  <si>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</si>
  <si>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</si>
  <si>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</si>
  <si>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</si>
  <si>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</si>
  <si>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</si>
  <si>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</si>
  <si>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</si>
  <si>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</si>
  <si>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</si>
  <si>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</si>
  <si>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</si>
  <si>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</si>
  <si>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</si>
  <si>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</si>
  <si>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</si>
  <si>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</si>
  <si>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</si>
  <si>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</si>
  <si>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</si>
  <si>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</si>
  <si>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</si>
  <si>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</si>
  <si>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</si>
  <si>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</si>
  <si>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</si>
  <si>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</si>
  <si>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</si>
  <si>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</si>
  <si>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</si>
  <si>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</si>
  <si>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</si>
  <si>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</si>
  <si>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</si>
  <si>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</si>
  <si>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</si>
  <si>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</si>
  <si>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</si>
  <si>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</si>
  <si>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</si>
  <si>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</si>
  <si>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</si>
  <si>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</si>
  <si>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</si>
  <si>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</si>
  <si>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</si>
  <si>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</si>
  <si>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</si>
  <si>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</si>
  <si>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</si>
  <si>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</si>
  <si>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</si>
  <si>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</si>
  <si>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</si>
  <si>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</si>
  <si>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</si>
  <si>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</si>
  <si>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</si>
  <si>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</si>
  <si>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</si>
  <si>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</si>
  <si>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</si>
  <si>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</si>
  <si>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</si>
  <si>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</si>
  <si>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</si>
  <si>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</si>
  <si>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</si>
  <si>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</si>
  <si>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</si>
  <si>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</si>
  <si>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</si>
  <si>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</si>
  <si>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</si>
  <si>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</si>
  <si>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</si>
  <si>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</si>
  <si>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</si>
  <si>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</si>
  <si>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</si>
  <si>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</si>
  <si>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</si>
  <si>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</si>
  <si>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</si>
  <si>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</si>
  <si>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</si>
  <si>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</si>
  <si>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</si>
  <si>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</si>
  <si>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</si>
  <si>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</si>
  <si>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</si>
  <si>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</si>
  <si>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</si>
  <si>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</si>
  <si>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</si>
  <si>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</si>
  <si>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</si>
  <si>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</si>
  <si>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</si>
  <si>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</si>
  <si>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</si>
  <si>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</si>
  <si>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</si>
  <si>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</si>
  <si>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</si>
  <si>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</si>
  <si>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</si>
  <si>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</si>
  <si>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</si>
  <si>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</si>
  <si>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</si>
  <si>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</si>
  <si>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</si>
  <si>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</si>
  <si>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</si>
  <si>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</si>
  <si>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</si>
  <si>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</si>
  <si>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</si>
  <si>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</si>
  <si>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</si>
  <si>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</si>
  <si>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</si>
  <si>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</si>
  <si>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</si>
  <si>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</si>
  <si>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</si>
  <si>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</si>
  <si>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</si>
  <si>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</si>
  <si>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</si>
  <si>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</si>
  <si>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</si>
  <si>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</si>
  <si>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</si>
  <si>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</si>
  <si>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</si>
  <si>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</si>
  <si>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</si>
  <si>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</si>
  <si>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</si>
  <si>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</si>
  <si>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</si>
  <si>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</si>
  <si>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</si>
  <si>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</si>
  <si>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</si>
  <si>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</si>
  <si>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</si>
  <si>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</si>
  <si>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</si>
  <si>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</si>
  <si>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</si>
  <si>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</si>
  <si>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</si>
  <si>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</si>
  <si>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</si>
  <si>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</si>
  <si>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</si>
  <si>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</si>
  <si>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</si>
  <si>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</si>
  <si>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</si>
  <si>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</si>
  <si>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</si>
  <si>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</si>
  <si>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</si>
  <si>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</si>
  <si>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</si>
  <si>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</si>
  <si>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</si>
  <si>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</si>
  <si>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</si>
  <si>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</si>
  <si>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</si>
  <si>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</si>
  <si>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</si>
  <si>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</si>
  <si>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</si>
  <si>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</si>
  <si>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</si>
  <si>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</si>
  <si>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</si>
  <si>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</si>
  <si>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</si>
  <si>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</si>
  <si>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</si>
  <si>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</si>
  <si>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</si>
  <si>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</si>
  <si>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</si>
  <si>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</si>
  <si>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</si>
  <si>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</si>
  <si>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</si>
  <si>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</si>
  <si>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</si>
  <si>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</si>
  <si>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</si>
  <si>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</si>
  <si>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</si>
  <si>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</si>
  <si>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</si>
  <si>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</si>
  <si>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</si>
  <si>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</si>
  <si>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</si>
  <si>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</si>
  <si>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</si>
  <si>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</si>
  <si>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</si>
  <si>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</si>
  <si>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</si>
  <si>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</si>
  <si>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</si>
  <si>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</si>
  <si>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</si>
  <si>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</si>
  <si>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</si>
  <si>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</si>
  <si>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</si>
  <si>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</si>
  <si>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</si>
  <si>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</si>
  <si>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</si>
  <si>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</si>
  <si>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</si>
  <si>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</si>
  <si>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</si>
  <si>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</si>
  <si>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</si>
  <si>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</si>
  <si>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</si>
  <si>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</si>
  <si>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</si>
  <si>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</si>
  <si>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</si>
  <si>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</si>
  <si>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</si>
  <si>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</si>
  <si>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</si>
  <si>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</si>
  <si>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</si>
  <si>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</si>
  <si>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</si>
  <si>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</si>
  <si>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</si>
  <si>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</si>
  <si>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</si>
  <si>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</si>
  <si>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</si>
  <si>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</si>
  <si>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</si>
  <si>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</si>
  <si>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</si>
  <si>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</si>
  <si>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</si>
  <si>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</si>
  <si>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</si>
  <si>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</si>
  <si>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</si>
  <si>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</si>
  <si>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</si>
  <si>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</si>
  <si>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</si>
  <si>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</si>
  <si>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</si>
  <si>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</si>
  <si>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</si>
  <si>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</si>
  <si>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</si>
  <si>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</si>
  <si>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</si>
  <si>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</si>
  <si>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</si>
  <si>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</si>
  <si>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</si>
  <si>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</si>
  <si>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</si>
  <si>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</si>
  <si>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</si>
  <si>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</si>
  <si>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</si>
  <si>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</si>
  <si>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</si>
  <si>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</si>
  <si>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</si>
  <si>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</si>
  <si>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</si>
  <si>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</si>
  <si>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</si>
  <si>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</si>
  <si>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</si>
  <si>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</si>
  <si>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</si>
  <si>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</si>
  <si>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</si>
  <si>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</si>
  <si>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</si>
  <si>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</si>
  <si>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</si>
  <si>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</si>
  <si>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</si>
  <si>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</si>
  <si>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</si>
  <si>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</si>
  <si>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</si>
  <si>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</si>
  <si>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</si>
  <si>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</si>
  <si>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</si>
  <si>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</si>
  <si>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</si>
  <si>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</si>
  <si>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</si>
  <si>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</si>
  <si>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</si>
  <si>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</si>
  <si>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</si>
  <si>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</si>
  <si>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</si>
  <si>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</si>
  <si>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</si>
  <si>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</si>
  <si>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</si>
  <si>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</si>
  <si>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</si>
  <si>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</si>
  <si>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</si>
  <si>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</si>
  <si>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</si>
  <si>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</si>
  <si>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</si>
  <si>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</si>
  <si>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</si>
  <si>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</si>
  <si>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</si>
  <si>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</si>
  <si>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</si>
  <si>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</si>
  <si>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</si>
  <si>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</si>
  <si>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</si>
  <si>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</si>
  <si>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</si>
  <si>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</si>
  <si>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</si>
  <si>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</si>
  <si>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</si>
  <si>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</si>
  <si>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</si>
  <si>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</si>
  <si>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</si>
  <si>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</si>
  <si>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</si>
  <si>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</si>
  <si>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</si>
  <si>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</si>
  <si>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</si>
  <si>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</si>
  <si>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</si>
  <si>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</si>
  <si>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</si>
  <si>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</si>
  <si>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</si>
  <si>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</si>
  <si>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</si>
  <si>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</si>
  <si>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</si>
  <si>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</si>
  <si>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</si>
  <si>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</si>
  <si>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</si>
  <si>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</si>
  <si>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</si>
  <si>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</si>
  <si>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</si>
  <si>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</si>
  <si>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</si>
  <si>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</si>
  <si>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</si>
  <si>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</si>
  <si>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</si>
  <si>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</si>
  <si>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</si>
  <si>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</si>
  <si>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</si>
  <si>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</si>
  <si>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</si>
  <si>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</si>
  <si>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</si>
  <si>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</si>
  <si>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</si>
  <si>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</si>
  <si>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</si>
  <si>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</si>
  <si>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</si>
  <si>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</si>
  <si>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</si>
  <si>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</si>
  <si>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</si>
  <si>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</si>
  <si>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</si>
  <si>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</si>
  <si>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</si>
  <si>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</si>
  <si>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</si>
  <si>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</si>
  <si>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</si>
  <si>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</si>
  <si>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</si>
  <si>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</si>
  <si>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</si>
  <si>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</si>
  <si>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</si>
  <si>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</si>
  <si>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</si>
  <si>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</si>
  <si>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</si>
  <si>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</si>
  <si>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</si>
  <si>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</si>
  <si>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</si>
  <si>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</si>
  <si>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</si>
  <si>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</si>
  <si>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</si>
  <si>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</si>
  <si>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</si>
  <si>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</si>
  <si>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</si>
  <si>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</si>
  <si>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</si>
  <si>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</si>
  <si>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</si>
  <si>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</si>
  <si>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</si>
  <si>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</si>
  <si>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</si>
  <si>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</si>
  <si>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</si>
  <si>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</si>
  <si>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</si>
  <si>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</si>
  <si>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</si>
  <si>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</si>
  <si>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</si>
  <si>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</si>
  <si>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</si>
  <si>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</si>
  <si>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</si>
  <si>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</si>
  <si>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</si>
  <si>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</si>
  <si>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</si>
  <si>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</si>
  <si>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</si>
  <si>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</si>
  <si>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</si>
  <si>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</si>
  <si>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</si>
  <si>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</si>
  <si>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</si>
  <si>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</si>
  <si>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</si>
  <si>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</si>
  <si>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</si>
  <si>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</si>
  <si>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</si>
  <si>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</si>
  <si>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</si>
  <si>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</si>
  <si>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</si>
  <si>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</si>
  <si>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</si>
  <si>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</si>
  <si>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</si>
  <si>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</si>
  <si>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</si>
  <si>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</si>
  <si>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</si>
  <si>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</si>
  <si>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</si>
  <si>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</si>
  <si>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</si>
  <si>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</si>
  <si>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</si>
  <si>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</si>
  <si>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</si>
  <si>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</si>
  <si>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</si>
  <si>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</si>
  <si>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</si>
  <si>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</si>
  <si>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</si>
  <si>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</si>
  <si>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</si>
  <si>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</si>
  <si>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</si>
  <si>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</si>
  <si>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</si>
  <si>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</si>
  <si>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</si>
  <si>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</si>
  <si>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</si>
  <si>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</si>
  <si>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</si>
  <si>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</si>
  <si>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</si>
  <si>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</si>
  <si>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</si>
  <si>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</si>
  <si>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</si>
  <si>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</si>
  <si>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</si>
  <si>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</si>
  <si>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</si>
  <si>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</si>
  <si>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</si>
  <si>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</si>
  <si>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</si>
  <si>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</si>
  <si>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</si>
  <si>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</si>
  <si>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</si>
  <si>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</si>
  <si>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</si>
  <si>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</si>
  <si>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</si>
  <si>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</si>
  <si>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</si>
  <si>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</si>
  <si>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</si>
  <si>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</si>
  <si>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</si>
  <si>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</si>
  <si>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</si>
  <si>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</si>
  <si>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</si>
  <si>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</si>
  <si>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</si>
  <si>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</si>
  <si>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</si>
  <si>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</si>
  <si>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</si>
  <si>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</si>
  <si>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</si>
  <si>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</si>
  <si>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</si>
  <si>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</si>
  <si>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</si>
  <si>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</si>
  <si>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</si>
  <si>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</si>
  <si>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</si>
  <si>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</si>
  <si>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</si>
  <si>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</si>
  <si>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</si>
  <si>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</si>
  <si>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</si>
  <si>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</si>
  <si>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</si>
  <si>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</si>
  <si>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</si>
  <si>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</si>
  <si>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</si>
  <si>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</si>
  <si>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</si>
  <si>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</si>
  <si>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</si>
  <si>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</si>
  <si>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</si>
  <si>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</si>
  <si>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</si>
  <si>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</si>
  <si>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</si>
  <si>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</si>
  <si>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</si>
  <si>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</si>
  <si>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</si>
  <si>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</si>
  <si>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</si>
  <si>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</si>
  <si>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</si>
  <si>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</si>
  <si>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</si>
  <si>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</si>
  <si>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</si>
  <si>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</si>
  <si>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</si>
  <si>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</si>
  <si>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</si>
  <si>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</si>
  <si>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</si>
  <si>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</si>
  <si>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</si>
  <si>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</si>
  <si>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</si>
  <si>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</si>
  <si>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</si>
  <si>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</si>
  <si>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</si>
  <si>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</si>
  <si>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</si>
  <si>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</si>
  <si>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</si>
  <si>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</si>
  <si>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</si>
  <si>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</si>
  <si>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</si>
  <si>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</si>
  <si>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</si>
  <si>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</si>
  <si>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</si>
  <si>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</si>
  <si>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</si>
  <si>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</si>
  <si>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</si>
  <si>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</si>
  <si>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</si>
  <si>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</si>
  <si>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</si>
  <si>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</si>
  <si>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</si>
  <si>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</si>
  <si>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</si>
  <si>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</si>
  <si>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</si>
  <si>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</si>
  <si>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</si>
  <si>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</si>
  <si>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</si>
  <si>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</si>
  <si>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</si>
  <si>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</si>
  <si>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</si>
  <si>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</si>
  <si>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</si>
  <si>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</si>
  <si>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</si>
  <si>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</si>
  <si>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</si>
  <si>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</si>
  <si>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</si>
  <si>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</si>
  <si>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</si>
  <si>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</si>
  <si>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</si>
  <si>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</si>
  <si>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</si>
  <si>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</si>
  <si>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</si>
  <si>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</si>
  <si>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</si>
  <si>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</si>
  <si>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</si>
  <si>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</si>
  <si>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</si>
  <si>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</si>
  <si>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</si>
  <si>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</si>
  <si>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</si>
  <si>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</si>
  <si>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</si>
  <si>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</si>
  <si>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</si>
  <si>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</si>
  <si>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</si>
  <si>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</si>
  <si>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</si>
  <si>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</si>
  <si>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</si>
  <si>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</si>
  <si>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</si>
  <si>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</si>
  <si>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</si>
  <si>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</si>
  <si>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</si>
  <si>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</si>
  <si>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</si>
  <si>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</si>
  <si>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</si>
  <si>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</si>
  <si>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</si>
  <si>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</si>
  <si>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</si>
  <si>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</si>
  <si>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</si>
  <si>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</si>
  <si>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</si>
  <si>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</si>
  <si>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</si>
  <si>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</si>
  <si>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</si>
  <si>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</si>
  <si>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</si>
  <si>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</si>
  <si>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</si>
  <si>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</si>
  <si>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</si>
  <si>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</si>
  <si>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</si>
  <si>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</si>
  <si>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</si>
  <si>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</si>
  <si>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</si>
  <si>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</si>
  <si>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</si>
  <si>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</si>
  <si>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</si>
  <si>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</si>
  <si>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</si>
  <si>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</si>
  <si>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</si>
  <si>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</si>
  <si>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</si>
  <si>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</si>
  <si>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</si>
  <si>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</si>
  <si>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</si>
  <si>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</si>
  <si>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</si>
  <si>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</si>
  <si>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</si>
  <si>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</si>
  <si>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</si>
  <si>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</si>
  <si>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</si>
  <si>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</si>
  <si>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</si>
  <si>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</si>
  <si>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</si>
  <si>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</si>
  <si>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</si>
  <si>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</si>
  <si>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</si>
  <si>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</si>
  <si>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</si>
  <si>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</si>
  <si>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</si>
  <si>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</si>
  <si>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</si>
  <si>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</si>
  <si>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</si>
  <si>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</si>
  <si>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</si>
  <si>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</si>
  <si>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</si>
  <si>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</si>
  <si>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</si>
  <si>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</si>
  <si>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</si>
  <si>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</si>
  <si>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</si>
  <si>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</si>
  <si>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</si>
  <si>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</si>
  <si>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</si>
  <si>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</si>
  <si>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</si>
  <si>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</si>
  <si>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</si>
  <si>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</si>
  <si>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</si>
  <si>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</si>
  <si>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</si>
  <si>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</si>
  <si>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</si>
  <si>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</si>
  <si>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</si>
  <si>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</si>
  <si>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</si>
  <si>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</si>
  <si>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</si>
  <si>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</si>
  <si>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</si>
  <si>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</si>
  <si>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</si>
  <si>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</si>
  <si>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</si>
  <si>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</si>
  <si>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</si>
  <si>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</si>
  <si>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</si>
  <si>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</si>
  <si>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</si>
  <si>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</si>
  <si>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</si>
  <si>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</si>
  <si>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</si>
  <si>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</si>
  <si>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</si>
  <si>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</si>
  <si>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</si>
  <si>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</si>
  <si>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</si>
  <si>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</si>
  <si>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</si>
  <si>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</si>
  <si>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</si>
  <si>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</si>
  <si>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</si>
  <si>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</si>
  <si>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</si>
  <si>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</si>
  <si>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</si>
  <si>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</si>
  <si>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</si>
  <si>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</si>
  <si>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</si>
  <si>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</si>
  <si>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</si>
  <si>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</si>
  <si>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</si>
  <si>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</si>
  <si>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</si>
  <si>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</si>
  <si>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</si>
  <si>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</si>
  <si>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</si>
  <si>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</si>
  <si>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</si>
  <si>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</si>
  <si>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</si>
  <si>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</si>
  <si>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</si>
  <si>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</si>
  <si>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</si>
  <si>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</si>
  <si>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</si>
  <si>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</si>
  <si>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</si>
  <si>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</si>
  <si>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</si>
  <si>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</si>
  <si>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</si>
  <si>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</si>
  <si>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</si>
  <si>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</si>
  <si>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</si>
  <si>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</si>
  <si>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</si>
  <si>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</si>
  <si>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</si>
  <si>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</si>
  <si>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</si>
  <si>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</si>
  <si>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</si>
  <si>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</si>
  <si>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</si>
  <si>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</si>
  <si>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</si>
  <si>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</si>
  <si>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</si>
  <si>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</si>
  <si>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</si>
  <si>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</si>
  <si>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</si>
  <si>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</si>
  <si>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</si>
  <si>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</si>
  <si>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</si>
  <si>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</si>
  <si>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</si>
  <si>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</si>
  <si>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</si>
  <si>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</si>
  <si>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</si>
  <si>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</si>
  <si>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</si>
  <si>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</si>
  <si>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</si>
  <si>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</si>
  <si>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</si>
  <si>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</si>
  <si>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</si>
  <si>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</si>
  <si>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</si>
  <si>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</si>
  <si>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</si>
  <si>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</si>
  <si>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</si>
  <si>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</si>
  <si>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</si>
  <si>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</si>
  <si>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</si>
  <si>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</si>
  <si>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</si>
  <si>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</si>
  <si>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</si>
  <si>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</si>
  <si>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</si>
  <si>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</si>
  <si>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</si>
  <si>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</si>
  <si>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</si>
  <si>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</si>
  <si>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</si>
  <si>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</si>
  <si>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</si>
  <si>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</si>
  <si>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</si>
  <si>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</si>
  <si>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</si>
  <si>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</si>
  <si>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</si>
  <si>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</si>
  <si>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</si>
  <si>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</si>
  <si>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</si>
  <si>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</si>
  <si>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</si>
  <si>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</si>
  <si>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</si>
  <si>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</si>
  <si>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</si>
  <si>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</si>
  <si>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</si>
  <si>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</si>
  <si>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</si>
  <si>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</si>
  <si>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</si>
  <si>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</si>
  <si>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</si>
  <si>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</si>
  <si>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</si>
  <si>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</si>
  <si>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</si>
  <si>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</si>
  <si>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</si>
  <si>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</si>
  <si>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</si>
  <si>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</si>
  <si>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</si>
  <si>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</si>
  <si>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</si>
  <si>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</si>
  <si>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</si>
  <si>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</si>
  <si>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</si>
  <si>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</si>
  <si>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</si>
  <si>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</si>
  <si>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</si>
  <si>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</si>
  <si>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</si>
  <si>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</si>
  <si>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</si>
  <si>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</si>
  <si>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</si>
  <si>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</si>
  <si>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</si>
  <si>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</si>
  <si>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</si>
  <si>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</si>
  <si>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</si>
  <si>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</si>
  <si>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</si>
  <si>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</si>
  <si>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</si>
  <si>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</si>
  <si>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</si>
  <si>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</si>
  <si>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</si>
  <si>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</si>
  <si>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</si>
  <si>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</si>
  <si>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</si>
  <si>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</si>
  <si>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</si>
  <si>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</si>
  <si>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</si>
  <si>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</si>
  <si>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</si>
  <si>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</si>
  <si>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</si>
  <si>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</si>
  <si>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</si>
  <si>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</si>
  <si>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</si>
  <si>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</si>
  <si>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</si>
  <si>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</si>
  <si>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</si>
  <si>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</si>
  <si>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</si>
  <si>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</si>
  <si>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</si>
  <si>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</si>
  <si>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</si>
  <si>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</si>
  <si>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</si>
  <si>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</si>
  <si>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</si>
  <si>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</si>
  <si>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</si>
  <si>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</si>
  <si>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</si>
  <si>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</si>
  <si>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</si>
  <si>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</si>
  <si>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</si>
  <si>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</si>
  <si>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</si>
  <si>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</si>
  <si>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</si>
  <si>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</si>
  <si>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</si>
  <si>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</si>
  <si>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</si>
  <si>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</si>
  <si>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</si>
  <si>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</si>
  <si>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</si>
  <si>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</si>
  <si>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</si>
  <si>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</si>
  <si>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</si>
  <si>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</si>
  <si>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</si>
  <si>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</si>
  <si>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</si>
  <si>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</si>
  <si>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</si>
  <si>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</si>
  <si>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</si>
  <si>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</si>
  <si>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</si>
  <si>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</si>
  <si>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</si>
  <si>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</si>
  <si>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</si>
  <si>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</si>
  <si>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</si>
  <si>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</si>
  <si>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</si>
  <si>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</si>
  <si>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</si>
  <si>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</si>
  <si>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</si>
  <si>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</si>
  <si>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</si>
  <si>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</si>
  <si>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</si>
  <si>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</si>
  <si>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</si>
  <si>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</si>
  <si>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</si>
  <si>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</si>
  <si>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</si>
  <si>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</si>
  <si>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</si>
  <si>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</si>
  <si>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</si>
  <si>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</si>
  <si>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</si>
  <si>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</si>
  <si>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</si>
  <si>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</si>
  <si>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</si>
  <si>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</si>
  <si>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</si>
  <si>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</si>
  <si>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</si>
  <si>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</si>
  <si>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</si>
  <si>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</si>
  <si>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</si>
  <si>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</si>
  <si>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</si>
  <si>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</si>
  <si>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</si>
  <si>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</si>
  <si>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</si>
  <si>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</si>
  <si>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</si>
  <si>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</si>
  <si>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</si>
  <si>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</si>
  <si>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</si>
  <si>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</si>
  <si>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</si>
  <si>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</si>
  <si>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</si>
  <si>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</si>
  <si>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</si>
  <si>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</si>
  <si>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</si>
  <si>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</si>
  <si>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</si>
  <si>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</si>
  <si>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</si>
  <si>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</si>
  <si>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</si>
  <si>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</si>
  <si>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</si>
  <si>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</si>
  <si>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</si>
  <si>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</si>
  <si>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</si>
  <si>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</si>
  <si>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</si>
  <si>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</si>
  <si>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</si>
  <si>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</si>
  <si>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</si>
  <si>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</si>
  <si>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</si>
  <si>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</si>
  <si>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</si>
  <si>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</si>
  <si>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</si>
  <si>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</si>
  <si>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</si>
  <si>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</si>
  <si>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</si>
  <si>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</si>
  <si>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</si>
  <si>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</si>
  <si>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</si>
  <si>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</si>
  <si>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</si>
  <si>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</si>
  <si>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</si>
  <si>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</si>
  <si>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</si>
  <si>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</si>
  <si>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</si>
  <si>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</si>
  <si>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</si>
  <si>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</si>
  <si>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</si>
  <si>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</si>
  <si>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</si>
  <si>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</si>
  <si>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</si>
  <si>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</si>
  <si>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</si>
  <si>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</si>
  <si>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</si>
  <si>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</si>
  <si>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</si>
  <si>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</si>
  <si>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</si>
  <si>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</si>
  <si>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</si>
  <si>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</si>
  <si>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</si>
  <si>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</si>
  <si>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</si>
  <si>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</si>
  <si>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</si>
  <si>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</si>
  <si>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</si>
  <si>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</si>
  <si>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</si>
  <si>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</si>
  <si>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</si>
  <si>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</si>
  <si>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</si>
  <si>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</si>
  <si>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</si>
  <si>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</si>
  <si>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</si>
  <si>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</si>
  <si>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</si>
  <si>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</si>
  <si>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</si>
  <si>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</si>
  <si>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</si>
  <si>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</si>
  <si>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</si>
  <si>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</si>
  <si>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</si>
  <si>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</si>
  <si>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</si>
  <si>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</si>
  <si>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</si>
  <si>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</si>
  <si>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</si>
  <si>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</si>
  <si>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</si>
  <si>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</si>
  <si>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</si>
  <si>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</si>
  <si>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</si>
  <si>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</si>
  <si>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</si>
  <si>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</si>
  <si>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</si>
  <si>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</si>
  <si>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</si>
  <si>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</si>
  <si>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</si>
  <si>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</si>
  <si>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</si>
  <si>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</si>
  <si>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</si>
  <si>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</si>
  <si>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</si>
  <si>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</si>
  <si>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</si>
  <si>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</si>
  <si>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</si>
  <si>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</si>
  <si>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</si>
  <si>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</si>
  <si>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</si>
  <si>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</si>
  <si>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</si>
  <si>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</si>
  <si>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</si>
  <si>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</si>
  <si>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</si>
  <si>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</si>
  <si>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</si>
  <si>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</si>
  <si>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</si>
  <si>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</si>
  <si>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</si>
  <si>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</si>
  <si>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</si>
  <si>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</si>
  <si>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</si>
  <si>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</si>
  <si>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</si>
  <si>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</si>
  <si>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</si>
  <si>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</si>
  <si>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</si>
  <si>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</si>
  <si>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</si>
  <si>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</si>
  <si>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</si>
  <si>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</si>
  <si>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</si>
  <si>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</si>
  <si>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</si>
  <si>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</si>
  <si>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</si>
  <si>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</si>
  <si>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</si>
  <si>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</si>
  <si>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</si>
  <si>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</si>
  <si>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</si>
  <si>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</si>
  <si>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</si>
  <si>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</si>
  <si>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</si>
  <si>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</si>
  <si>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</si>
  <si>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</si>
  <si>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</si>
  <si>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</si>
  <si>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</si>
  <si>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</si>
  <si>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</si>
  <si>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</si>
  <si>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</si>
  <si>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</si>
  <si>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</si>
  <si>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</si>
  <si>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</si>
  <si>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</si>
  <si>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</si>
  <si>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</si>
  <si>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</si>
  <si>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</si>
  <si>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</si>
  <si>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</si>
  <si>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</si>
  <si>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</si>
  <si>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</si>
  <si>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</si>
  <si>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</si>
  <si>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</si>
  <si>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</si>
  <si>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</si>
  <si>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</si>
  <si>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</si>
  <si>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</si>
  <si>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</si>
  <si>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</si>
  <si>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</si>
  <si>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</si>
  <si>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</si>
  <si>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</si>
  <si>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</si>
  <si>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</si>
  <si>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</si>
  <si>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</si>
  <si>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</si>
  <si>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</si>
  <si>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</si>
  <si>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</si>
  <si>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</si>
  <si>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</si>
  <si>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</si>
  <si>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</si>
  <si>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</si>
  <si>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</si>
  <si>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</si>
  <si>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</si>
  <si>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</si>
  <si>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</si>
  <si>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</si>
  <si>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</si>
  <si>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</si>
  <si>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</si>
  <si>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</si>
  <si>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</si>
  <si>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</si>
  <si>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</si>
  <si>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</si>
  <si>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</si>
  <si>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</si>
  <si>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</si>
  <si>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</si>
  <si>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</si>
  <si>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</si>
  <si>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</si>
  <si>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</si>
  <si>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</si>
  <si>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</si>
  <si>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</si>
  <si>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</si>
  <si>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</si>
  <si>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</si>
  <si>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</si>
  <si>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</si>
  <si>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</si>
  <si>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</si>
  <si>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</si>
  <si>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</si>
  <si>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</si>
  <si>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</si>
  <si>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</si>
  <si>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</si>
  <si>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</si>
  <si>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</si>
  <si>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</si>
  <si>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</si>
  <si>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</si>
  <si>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</si>
  <si>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</si>
  <si>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</si>
  <si>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</si>
  <si>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</si>
  <si>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</si>
  <si>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</si>
  <si>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</si>
  <si>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</si>
  <si>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</si>
  <si>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</si>
  <si>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</si>
  <si>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</si>
  <si>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</si>
  <si>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</si>
  <si>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</si>
  <si>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</si>
  <si>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</si>
  <si>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</si>
  <si>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</si>
  <si>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</si>
  <si>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</si>
  <si>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</si>
  <si>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</si>
  <si>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</si>
  <si>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</si>
  <si>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</si>
  <si>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</si>
  <si>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</si>
  <si>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</si>
  <si>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</si>
  <si>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</si>
  <si>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</si>
  <si>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</si>
  <si>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</si>
  <si>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</si>
  <si>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</si>
  <si>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</si>
  <si>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</si>
  <si>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</si>
  <si>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</si>
  <si>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</si>
  <si>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</si>
  <si>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</si>
  <si>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</si>
  <si>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</si>
  <si>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</si>
  <si>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</si>
  <si>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</si>
  <si>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</si>
  <si>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</si>
  <si>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</si>
  <si>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</si>
  <si>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</si>
  <si>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</si>
  <si>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</si>
  <si>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</si>
  <si>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</si>
  <si>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</si>
  <si>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</si>
  <si>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</si>
  <si>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</si>
  <si>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</si>
  <si>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</si>
  <si>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</si>
  <si>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</si>
  <si>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</si>
  <si>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</si>
  <si>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</si>
  <si>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</si>
  <si>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</si>
  <si>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</si>
  <si>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</si>
  <si>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</si>
  <si>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</si>
  <si>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</si>
  <si>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</si>
  <si>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</si>
  <si>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</si>
  <si>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</si>
  <si>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</si>
  <si>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</si>
  <si>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</si>
  <si>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</si>
  <si>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</si>
  <si>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</si>
  <si>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</si>
  <si>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</si>
  <si>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</si>
  <si>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</si>
  <si>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</si>
  <si>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</si>
  <si>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</si>
  <si>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</si>
  <si>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</si>
  <si>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</si>
  <si>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</si>
  <si>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</si>
  <si>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</si>
  <si>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</si>
  <si>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</si>
  <si>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</si>
  <si>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</si>
  <si>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</si>
  <si>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</si>
  <si>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</si>
  <si>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</si>
  <si>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</si>
  <si>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</si>
  <si>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</si>
  <si>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</si>
  <si>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</si>
  <si>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</si>
  <si>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</si>
  <si>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</si>
  <si>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</si>
  <si>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</si>
  <si>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</si>
  <si>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</si>
  <si>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</si>
  <si>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</si>
  <si>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</si>
  <si>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</si>
  <si>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</si>
  <si>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</si>
  <si>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</si>
  <si>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</si>
  <si>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</si>
  <si>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</si>
  <si>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</si>
  <si>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</si>
  <si>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</si>
  <si>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</si>
  <si>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</si>
  <si>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</si>
  <si>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</si>
  <si>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</si>
  <si>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</si>
  <si>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</si>
  <si>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</si>
  <si>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</si>
  <si>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</si>
  <si>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</si>
  <si>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</si>
  <si>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</si>
  <si>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</si>
  <si>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</si>
  <si>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</si>
  <si>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</si>
  <si>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</si>
  <si>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</si>
  <si>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</si>
  <si>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</si>
  <si>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</si>
  <si>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</si>
  <si>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</si>
  <si>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</si>
  <si>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</si>
  <si>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</si>
  <si>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</si>
  <si>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</si>
  <si>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</si>
  <si>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</si>
  <si>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</si>
  <si>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</si>
  <si>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</si>
  <si>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</si>
  <si>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</si>
  <si>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</si>
  <si>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</si>
  <si>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</si>
  <si>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</si>
  <si>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</si>
  <si>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</si>
  <si>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</si>
  <si>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</si>
  <si>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</si>
  <si>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</si>
  <si>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</si>
  <si>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</si>
  <si>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</si>
  <si>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</si>
  <si>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</si>
  <si>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</si>
  <si>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</si>
  <si>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</si>
  <si>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</si>
  <si>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</si>
  <si>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</si>
  <si>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</si>
  <si>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</si>
  <si>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</si>
  <si>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</si>
  <si>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</si>
  <si>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</si>
  <si>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</si>
  <si>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</si>
  <si>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</si>
  <si>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</si>
  <si>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</si>
  <si>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</si>
  <si>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</si>
  <si>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</si>
  <si>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</si>
  <si>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</si>
  <si>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</si>
  <si>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</si>
  <si>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</si>
  <si>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</si>
  <si>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</si>
  <si>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</si>
  <si>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</si>
  <si>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</si>
  <si>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</si>
  <si>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</si>
  <si>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</si>
  <si>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</si>
  <si>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</si>
  <si>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</si>
  <si>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</si>
  <si>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</si>
  <si>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</si>
  <si>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</si>
  <si>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</si>
  <si>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</si>
  <si>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</si>
  <si>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</si>
  <si>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</si>
  <si>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</si>
  <si>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</si>
  <si>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</si>
  <si>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</si>
  <si>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</si>
  <si>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</si>
  <si>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</si>
  <si>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</si>
  <si>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</si>
  <si>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</si>
  <si>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</si>
  <si>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</si>
  <si>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</si>
  <si>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</si>
  <si>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</si>
  <si>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</si>
  <si>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</si>
  <si>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</si>
  <si>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</si>
  <si>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</si>
  <si>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</si>
  <si>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</si>
  <si>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</si>
  <si>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</si>
  <si>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</si>
  <si>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</si>
  <si>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</si>
  <si>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</si>
  <si>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</si>
  <si>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</si>
  <si>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</si>
  <si>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</si>
  <si>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</si>
  <si>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</si>
  <si>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</si>
  <si>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</si>
  <si>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</si>
  <si>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</si>
  <si>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</si>
  <si>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</si>
  <si>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</si>
  <si>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</si>
  <si>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</si>
  <si>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</si>
  <si>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</si>
  <si>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</si>
  <si>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</si>
  <si>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</si>
  <si>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</si>
  <si>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</si>
  <si>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</si>
  <si>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</si>
  <si>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</si>
  <si>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</si>
  <si>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</si>
  <si>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</si>
  <si>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</si>
  <si>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</si>
  <si>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</si>
  <si>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</si>
  <si>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</si>
  <si>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</si>
  <si>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</si>
  <si>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</si>
  <si>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</si>
  <si>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</si>
  <si>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</si>
  <si>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</si>
  <si>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</si>
  <si>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</si>
  <si>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</si>
  <si>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</si>
  <si>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</si>
  <si>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</si>
  <si>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</si>
  <si>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</si>
  <si>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</si>
  <si>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</si>
  <si>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</si>
  <si>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</si>
  <si>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</si>
  <si>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</si>
  <si>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</si>
  <si>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</si>
  <si>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</si>
  <si>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</si>
  <si>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</si>
  <si>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</si>
  <si>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</si>
  <si>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</si>
  <si>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</si>
  <si>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</si>
  <si>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</si>
  <si>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</si>
  <si>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</si>
  <si>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</si>
  <si>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</si>
  <si>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</si>
  <si>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</si>
  <si>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</si>
  <si>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</si>
  <si>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</si>
  <si>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</si>
  <si>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</si>
  <si>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</si>
  <si>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</si>
  <si>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</si>
  <si>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</si>
  <si>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</si>
  <si>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</si>
  <si>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</si>
  <si>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</si>
  <si>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</si>
  <si>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</si>
  <si>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</si>
  <si>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</si>
  <si>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</si>
  <si>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</si>
  <si>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</si>
  <si>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</si>
  <si>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</si>
  <si>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</si>
  <si>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</si>
  <si>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</si>
  <si>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</si>
  <si>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</si>
  <si>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</si>
  <si>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</si>
  <si>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</si>
  <si>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</si>
  <si>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</si>
  <si>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</si>
  <si>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</si>
  <si>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</si>
  <si>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</si>
  <si>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</si>
  <si>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</si>
  <si>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</si>
  <si>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</si>
  <si>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</si>
  <si>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</si>
  <si>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</si>
  <si>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</si>
  <si>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</si>
  <si>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</si>
  <si>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</si>
  <si>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</si>
  <si>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</si>
  <si>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</si>
  <si>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</si>
  <si>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</si>
  <si>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</si>
  <si>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</si>
  <si>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</si>
  <si>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</si>
  <si>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</si>
  <si>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</si>
  <si>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</si>
  <si>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</si>
  <si>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</si>
  <si>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</si>
  <si>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</si>
  <si>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</si>
  <si>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</si>
  <si>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</si>
  <si>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</si>
  <si>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</si>
  <si>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</si>
  <si>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</si>
  <si>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</si>
  <si>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</si>
  <si>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</si>
  <si>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</si>
  <si>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</si>
  <si>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</si>
  <si>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</si>
  <si>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</si>
  <si>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</si>
  <si>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</si>
  <si>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</si>
  <si>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</si>
  <si>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</si>
  <si>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</si>
  <si>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</si>
  <si>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</si>
  <si>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</si>
  <si>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</si>
  <si>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</si>
  <si>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</si>
  <si>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</si>
  <si>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</si>
  <si>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</si>
  <si>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</si>
  <si>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</si>
  <si>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</si>
  <si>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</si>
  <si>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</si>
  <si>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</si>
  <si>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</si>
  <si>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</si>
  <si>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</si>
  <si>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</si>
  <si>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</si>
  <si>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</si>
  <si>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</si>
  <si>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</si>
  <si>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</si>
  <si>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</si>
  <si>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</si>
  <si>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</si>
  <si>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</si>
  <si>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</si>
  <si>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</si>
  <si>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</si>
  <si>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</si>
  <si>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</si>
  <si>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</si>
  <si>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</si>
  <si>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</si>
  <si>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</si>
  <si>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</si>
  <si>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</si>
  <si>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</si>
  <si>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</si>
  <si>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</si>
  <si>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</si>
  <si>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</si>
  <si>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</si>
  <si>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</si>
  <si>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</si>
  <si>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</si>
  <si>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</si>
  <si>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</si>
  <si>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</si>
  <si>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</si>
  <si>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</si>
  <si>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</si>
  <si>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</si>
  <si>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</si>
  <si>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</si>
  <si>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</si>
  <si>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</si>
  <si>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</si>
  <si>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</si>
  <si>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</si>
  <si>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</si>
  <si>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</si>
  <si>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</si>
  <si>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</si>
  <si>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</si>
  <si>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</si>
  <si>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</si>
  <si>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</si>
  <si>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</si>
  <si>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</si>
  <si>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</si>
  <si>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</si>
  <si>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</si>
  <si>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</si>
  <si>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</si>
  <si>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</si>
  <si>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</si>
  <si>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</si>
  <si>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</si>
  <si>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</si>
  <si>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</si>
  <si>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</si>
  <si>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</si>
  <si>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</si>
  <si>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</si>
  <si>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</si>
  <si>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</si>
  <si>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</si>
  <si>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</si>
  <si>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</si>
  <si>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</si>
  <si>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</si>
  <si>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</si>
  <si>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</si>
  <si>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</si>
  <si>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</si>
  <si>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</si>
  <si>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</si>
  <si>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</si>
  <si>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</si>
  <si>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</si>
  <si>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</si>
  <si>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</si>
  <si>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</si>
  <si>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</si>
  <si>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</si>
  <si>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</si>
  <si>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</si>
  <si>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</si>
  <si>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</si>
  <si>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</si>
  <si>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</si>
  <si>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</si>
  <si>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</si>
  <si>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</si>
  <si>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</si>
  <si>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</si>
  <si>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</si>
  <si>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</si>
  <si>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</si>
  <si>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</si>
  <si>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</si>
  <si>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</si>
  <si>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</si>
  <si>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</si>
  <si>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</si>
  <si>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</si>
  <si>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</si>
  <si>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</si>
  <si>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</si>
  <si>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</si>
  <si>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</si>
  <si>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</si>
  <si>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</si>
  <si>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</si>
  <si>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</si>
  <si>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</si>
  <si>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</si>
  <si>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</si>
  <si>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</si>
  <si>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</si>
  <si>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</si>
  <si>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</si>
  <si>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</si>
  <si>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</si>
  <si>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</si>
  <si>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</si>
  <si>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</si>
  <si>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</si>
  <si>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</si>
  <si>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</si>
  <si>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</si>
  <si>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</si>
  <si>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</si>
  <si>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</si>
  <si>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</si>
  <si>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</si>
  <si>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</si>
  <si>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</si>
  <si>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</si>
  <si>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</si>
  <si>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</si>
  <si>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</si>
  <si>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</si>
  <si>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</si>
  <si>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</si>
  <si>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</si>
  <si>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</si>
  <si>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</si>
  <si>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</si>
  <si>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</si>
  <si>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</si>
  <si>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</si>
  <si>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</si>
  <si>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</si>
  <si>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</si>
  <si>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</si>
  <si>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</si>
  <si>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</si>
  <si>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</si>
  <si>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</si>
  <si>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</si>
  <si>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</si>
  <si>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</si>
  <si>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</si>
  <si>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</si>
  <si>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</si>
  <si>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</si>
  <si>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</si>
  <si>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</si>
  <si>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</si>
  <si>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</si>
  <si>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</si>
  <si>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</si>
  <si>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</si>
  <si>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</si>
  <si>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</si>
  <si>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</si>
  <si>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</si>
  <si>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</si>
  <si>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</si>
  <si>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</si>
  <si>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</si>
  <si>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</si>
  <si>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</si>
  <si>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</si>
  <si>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</si>
  <si>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</si>
  <si>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</si>
  <si>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</si>
  <si>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</si>
  <si>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</si>
  <si>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</si>
  <si>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</si>
  <si>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</si>
  <si>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</si>
  <si>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</si>
  <si>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</si>
  <si>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</si>
  <si>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</si>
  <si>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</si>
  <si>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</si>
  <si>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</si>
  <si>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</si>
  <si>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</si>
  <si>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</si>
  <si>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</si>
  <si>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</si>
  <si>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</si>
  <si>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</si>
  <si>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</si>
  <si>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</si>
  <si>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</si>
  <si>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</si>
  <si>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</si>
  <si>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</si>
  <si>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</si>
  <si>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</si>
  <si>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</si>
  <si>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</si>
  <si>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</si>
  <si>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</si>
  <si>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</si>
  <si>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</si>
  <si>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</si>
  <si>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</si>
  <si>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</si>
  <si>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</si>
  <si>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</si>
  <si>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</si>
  <si>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</si>
  <si>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</si>
  <si>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</si>
  <si>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</si>
  <si>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</si>
  <si>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</si>
  <si>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</si>
  <si>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</si>
  <si>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</si>
  <si>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</si>
  <si>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</si>
  <si>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</si>
  <si>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</si>
  <si>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</si>
  <si>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</si>
  <si>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</si>
  <si>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</si>
  <si>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</si>
  <si>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</si>
  <si>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</si>
  <si>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</si>
  <si>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</si>
  <si>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</si>
  <si>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</si>
  <si>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</si>
  <si>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</si>
  <si>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</si>
  <si>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</si>
  <si>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</si>
  <si>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</si>
  <si>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</si>
  <si>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</si>
  <si>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</si>
  <si>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</si>
  <si>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</si>
  <si>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</si>
  <si>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</si>
  <si>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</si>
  <si>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</si>
  <si>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</si>
  <si>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</si>
  <si>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</si>
  <si>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</si>
  <si>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</si>
  <si>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</si>
  <si>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</si>
  <si>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</si>
  <si>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</si>
  <si>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</si>
  <si>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</si>
  <si>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</si>
  <si>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</si>
  <si>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</si>
  <si>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</si>
  <si>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</si>
  <si>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</si>
  <si>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</si>
  <si>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</si>
  <si>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</si>
  <si>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</si>
  <si>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</si>
  <si>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</si>
  <si>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</si>
  <si>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</si>
  <si>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</si>
  <si>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</si>
  <si>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</si>
  <si>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</si>
  <si>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</si>
  <si>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</si>
  <si>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</si>
  <si>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</si>
  <si>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</si>
  <si>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</si>
  <si>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</si>
  <si>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</si>
  <si>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</si>
  <si>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</si>
  <si>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</si>
  <si>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</si>
  <si>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</si>
  <si>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</si>
  <si>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</si>
  <si>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</si>
  <si>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</si>
  <si>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</si>
  <si>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</si>
  <si>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</si>
  <si>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</si>
  <si>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</si>
  <si>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</si>
  <si>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</si>
  <si>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</si>
  <si>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</si>
  <si>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</si>
  <si>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</si>
  <si>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</si>
  <si>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</si>
  <si>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</si>
  <si>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</si>
  <si>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</si>
  <si>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</si>
  <si>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</si>
  <si>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</si>
  <si>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</si>
  <si>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</si>
  <si>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</si>
  <si>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</si>
  <si>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</si>
  <si>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</si>
  <si>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</si>
  <si>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</si>
  <si>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</si>
  <si>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</si>
  <si>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</si>
  <si>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</si>
  <si>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</si>
  <si>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</si>
  <si>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</si>
  <si>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</si>
  <si>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</si>
  <si>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</si>
  <si>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</si>
  <si>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</si>
  <si>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</si>
  <si>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</si>
  <si>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</si>
  <si>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</si>
  <si>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</si>
  <si>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</si>
  <si>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</si>
  <si>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</si>
  <si>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</si>
  <si>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</si>
  <si>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</si>
  <si>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</si>
  <si>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</si>
  <si>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</si>
  <si>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</si>
  <si>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</si>
  <si>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</si>
  <si>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</si>
  <si>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</si>
  <si>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</si>
  <si>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</si>
  <si>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</si>
  <si>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</si>
  <si>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</si>
  <si>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</si>
  <si>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</si>
  <si>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RIMEIZE</t>
  </si>
  <si>
    <t xml:space="preserve">NOM_PRELEV_DETERM</t>
  </si>
  <si>
    <t xml:space="preserve">AQUASCOP BIOLOGIE site de Monptellier</t>
  </si>
  <si>
    <t xml:space="preserve">LB_STATION</t>
  </si>
  <si>
    <t xml:space="preserve">LA RIMEIZE 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</si>
  <si>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</si>
  <si>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</si>
  <si>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</si>
  <si>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</si>
  <si>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</si>
  <si>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</si>
  <si>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</si>
  <si>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</si>
  <si>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</si>
  <si>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</si>
  <si>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</si>
  <si>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</si>
  <si>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</si>
  <si>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</si>
  <si>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</si>
  <si>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</si>
  <si>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</si>
  <si>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</si>
  <si>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</si>
  <si>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</si>
  <si>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</si>
  <si>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</si>
  <si>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</si>
  <si>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</si>
  <si>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</si>
  <si>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</si>
  <si>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</si>
  <si>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</si>
  <si>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</si>
  <si>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</si>
  <si>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</si>
  <si>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</si>
  <si>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</si>
  <si>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</si>
  <si>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</si>
  <si>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</si>
  <si>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</si>
  <si>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</si>
  <si>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</si>
  <si>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</si>
  <si>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</si>
  <si>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</si>
  <si>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</si>
  <si>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</si>
  <si>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</si>
  <si>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</si>
  <si>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</si>
  <si>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</si>
  <si>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</si>
  <si>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</si>
  <si>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</si>
  <si>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</si>
  <si>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</si>
  <si>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</si>
  <si>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</si>
  <si>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</si>
  <si>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</si>
  <si>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</si>
  <si>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</si>
  <si>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</si>
  <si>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</si>
  <si>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</si>
  <si>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</si>
  <si>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</si>
  <si>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</si>
  <si>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</si>
  <si>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</si>
  <si>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</si>
  <si>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</si>
  <si>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</si>
  <si>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</si>
  <si>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</si>
  <si>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</si>
  <si>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</si>
  <si>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</si>
  <si>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</si>
  <si>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</si>
  <si>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</si>
  <si>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</si>
  <si>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</si>
  <si>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</si>
  <si>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</si>
  <si>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colorée. Nombreuses prises d'eau dans la station. Quelques déchets alimentaires.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</si>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</sst>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725611</v>
      </c>
      <c r="G10" s="25"/>
      <c r="H10" s="25"/>
    </row>
    <row r="11" customFormat="false" ht="15" hidden="false" customHeight="false" outlineLevel="0" collapsed="false">
      <c r="A11" s="26" t="s">
        <v>5183</v>
      </c>
      <c r="B11" s="30" t="n">
        <v>44082</v>
      </c>
      <c r="D11" s="26" t="s">
        <v>5184</v>
      </c>
      <c r="E11" s="29" t="n">
        <v>6407462</v>
      </c>
      <c r="G11" s="25"/>
      <c r="H11" s="25"/>
    </row>
    <row r="12" customFormat="false" ht="15" hidden="false" customHeight="false" outlineLevel="0" collapsed="false">
      <c r="A12" s="26" t="s">
        <v>5185</v>
      </c>
      <c r="B12" s="29" t="s">
        <v>5186</v>
      </c>
      <c r="D12" s="26" t="s">
        <v>5187</v>
      </c>
      <c r="E12" s="29" t="n">
        <v>725705</v>
      </c>
      <c r="G12" s="25"/>
      <c r="H12" s="25"/>
    </row>
    <row r="13" customFormat="false" ht="17.25" hidden="false" customHeight="true" outlineLevel="0" collapsed="false">
      <c r="A13" s="12"/>
      <c r="B13" s="31"/>
      <c r="D13" s="26" t="s">
        <v>5188</v>
      </c>
      <c r="E13" s="29" t="n">
        <v>6407464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725611</v>
      </c>
    </row>
    <row r="18" customFormat="false" ht="15" hidden="false" customHeight="false" outlineLevel="0" collapsed="false">
      <c r="A18" s="36"/>
      <c r="B18" s="37" t="s">
        <v>5196</v>
      </c>
      <c r="C18" s="38" t="n">
        <f aca="false">E11</f>
        <v>6407462</v>
      </c>
    </row>
    <row r="19" customFormat="false" ht="15" hidden="false" customHeight="false" outlineLevel="0" collapsed="false">
      <c r="A19" s="33" t="s">
        <v>5197</v>
      </c>
      <c r="B19" s="39" t="n">
        <v>934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4.9</v>
      </c>
      <c r="C37" s="50"/>
      <c r="D37" s="55" t="s">
        <v>5219</v>
      </c>
      <c r="E37" s="34" t="n">
        <v>6.5</v>
      </c>
    </row>
    <row r="38" s="56" customFormat="true" ht="15" hidden="false" customHeight="true" outlineLevel="0" collapsed="false">
      <c r="A38" s="54" t="s">
        <v>5220</v>
      </c>
      <c r="B38" s="34" t="n">
        <v>4</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t="n">
        <v>5</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2</v>
      </c>
      <c r="C76" s="50"/>
      <c r="D76" s="26" t="s">
        <v>5252</v>
      </c>
      <c r="E76" s="62" t="n">
        <v>4</v>
      </c>
    </row>
    <row r="77" s="17" customFormat="true" ht="15" hidden="false" customHeight="false" outlineLevel="0" collapsed="false">
      <c r="A77" s="33" t="s">
        <v>5253</v>
      </c>
      <c r="B77" s="62" t="n">
        <v>5</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t="n">
        <v>2</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0.01</v>
      </c>
      <c r="E98" s="82"/>
      <c r="F98" s="82" t="s">
        <v>5275</v>
      </c>
      <c r="G98" s="85"/>
      <c r="H98" s="86"/>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0.05</v>
      </c>
      <c r="E99" s="82"/>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1.1</v>
      </c>
      <c r="E100" s="82" t="n">
        <v>0.8</v>
      </c>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0.1</v>
      </c>
      <c r="E101" s="82" t="n">
        <v>0.1</v>
      </c>
      <c r="F101" s="82" t="s">
        <v>5275</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v>
      </c>
      <c r="E103" s="82"/>
      <c r="F103" s="82" t="s">
        <v>5275</v>
      </c>
      <c r="G103" s="85"/>
      <c r="H103" s="86"/>
    </row>
    <row r="104" customFormat="false" ht="1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0.08</v>
      </c>
      <c r="E104" s="82" t="n">
        <v>0.01</v>
      </c>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1.6</v>
      </c>
      <c r="E105" s="82" t="n">
        <v>0.4</v>
      </c>
      <c r="F105" s="82" t="s">
        <v>5275</v>
      </c>
      <c r="G105" s="85"/>
      <c r="H105" s="86"/>
    </row>
    <row r="106" customFormat="false" ht="15" hidden="false" customHeight="false" outlineLevel="0" collapsed="false">
      <c r="A106" s="78" t="s">
        <v>4830</v>
      </c>
      <c r="B106" s="79" t="str">
        <f aca="false">IF(A106="NEWCOD",IF(ISBLANK(G106),"renseigner le champ 'Nouveau taxon'",G106),VLOOKUP(A106,'Ref Taxo'!A:B,2,FALSE()))</f>
        <v>Tetraspora</v>
      </c>
      <c r="C106" s="80" t="n">
        <f aca="false">IF(A106="NEWCOD",IF(ISBLANK(H106),"NoCod",H106),VLOOKUP(A106,'Ref Taxo'!A:D,4,FALSE()))</f>
        <v>1138</v>
      </c>
      <c r="D106" s="81" t="n">
        <v>0.05</v>
      </c>
      <c r="E106" s="82" t="n">
        <v>0.01</v>
      </c>
      <c r="F106" s="82" t="s">
        <v>5275</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0.2</v>
      </c>
      <c r="E107" s="82"/>
      <c r="F107" s="82" t="s">
        <v>5275</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t="n">
        <v>0.01</v>
      </c>
      <c r="E108" s="82"/>
      <c r="F108" s="82" t="s">
        <v>5275</v>
      </c>
      <c r="G108" s="85"/>
      <c r="H108" s="86"/>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0.4</v>
      </c>
      <c r="E109" s="82"/>
      <c r="F109" s="82" t="s">
        <v>5275</v>
      </c>
      <c r="G109" s="85"/>
      <c r="H109" s="86"/>
    </row>
    <row r="110" customFormat="false" ht="1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t="n">
        <v>0.01</v>
      </c>
      <c r="E110" s="82" t="n">
        <v>0.01</v>
      </c>
      <c r="F110" s="82" t="s">
        <v>5275</v>
      </c>
      <c r="G110" s="85"/>
      <c r="H110" s="86"/>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0.01</v>
      </c>
      <c r="E111" s="82"/>
      <c r="F111" s="82" t="s">
        <v>5275</v>
      </c>
      <c r="G111" s="85"/>
      <c r="H111" s="86"/>
    </row>
    <row r="112" customFormat="false" ht="15" hidden="false" customHeight="false" outlineLevel="0" collapsed="false">
      <c r="A112" s="78" t="s">
        <v>1982</v>
      </c>
      <c r="B112" s="79" t="str">
        <f aca="false">IF(A112="NEWCOD",IF(ISBLANK(G112),"renseigner le champ 'Nouveau taxon'",G112),VLOOKUP(A112,'Ref Taxo'!A:B,2,FALSE()))</f>
        <v>Fontinalis squamosa</v>
      </c>
      <c r="C112" s="80" t="n">
        <f aca="false">IF(A112="NEWCOD",IF(ISBLANK(H112),"NoCod",H112),VLOOKUP(A112,'Ref Taxo'!A:D,4,FALSE()))</f>
        <v>1312</v>
      </c>
      <c r="D112" s="81" t="n">
        <v>0.01</v>
      </c>
      <c r="E112" s="82"/>
      <c r="F112" s="82" t="s">
        <v>5275</v>
      </c>
      <c r="G112" s="85"/>
      <c r="H112" s="86"/>
    </row>
    <row r="113" customFormat="false" ht="15" hidden="false" customHeight="false" outlineLevel="0" collapsed="false">
      <c r="A113" s="78" t="s">
        <v>2663</v>
      </c>
      <c r="B113" s="79" t="str">
        <f aca="false">IF(A113="NEWCOD",IF(ISBLANK(G113),"renseigner le champ 'Nouveau taxon'",G113),VLOOKUP(A113,'Ref Taxo'!A:B,2,FALSE()))</f>
        <v>Leptodictyum riparium</v>
      </c>
      <c r="C113" s="80" t="n">
        <f aca="false">IF(A113="NEWCOD",IF(ISBLANK(H113),"NoCod",H113),VLOOKUP(A113,'Ref Taxo'!A:D,4,FALSE()))</f>
        <v>1244</v>
      </c>
      <c r="D113" s="81" t="n">
        <v>0.01</v>
      </c>
      <c r="E113" s="82"/>
      <c r="F113" s="82" t="s">
        <v>5275</v>
      </c>
      <c r="G113" s="85"/>
      <c r="H113" s="86"/>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0.15</v>
      </c>
      <c r="E114" s="82"/>
      <c r="F114" s="82" t="s">
        <v>5275</v>
      </c>
      <c r="G114" s="85"/>
      <c r="H114" s="86"/>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0.01</v>
      </c>
      <c r="E115" s="82"/>
      <c r="F115" s="82" t="s">
        <v>5275</v>
      </c>
      <c r="G115" s="85"/>
      <c r="H115" s="86"/>
    </row>
    <row r="116" customFormat="false" ht="15" hidden="false" customHeight="false" outlineLevel="0" collapsed="false">
      <c r="A116" s="78" t="s">
        <v>1617</v>
      </c>
      <c r="B116" s="79" t="str">
        <f aca="false">IF(A116="NEWCOD",IF(ISBLANK(G116),"renseigner le champ 'Nouveau taxon'",G116),VLOOKUP(A116,'Ref Taxo'!A:B,2,FALSE()))</f>
        <v>Eleocharis palustris</v>
      </c>
      <c r="C116" s="80" t="n">
        <f aca="false">IF(A116="NEWCOD",IF(ISBLANK(H116),"NoCod",H116),VLOOKUP(A116,'Ref Taxo'!A:D,4,FALSE()))</f>
        <v>1506</v>
      </c>
      <c r="D116" s="81" t="n">
        <v>0.01</v>
      </c>
      <c r="E116" s="82"/>
      <c r="F116" s="82" t="s">
        <v>5275</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0.05</v>
      </c>
      <c r="E117" s="82"/>
      <c r="F117" s="82" t="s">
        <v>5275</v>
      </c>
      <c r="G117" s="85"/>
      <c r="H117" s="86"/>
    </row>
    <row r="118" customFormat="false" ht="15" hidden="false" customHeight="false" outlineLevel="0" collapsed="false">
      <c r="A118" s="78" t="s">
        <v>2816</v>
      </c>
      <c r="B118" s="79" t="str">
        <f aca="false">IF(A118="NEWCOD",IF(ISBLANK(G118),"renseigner le champ 'Nouveau taxon'",G118),VLOOKUP(A118,'Ref Taxo'!A:B,2,FALSE()))</f>
        <v>Lysimachia vulgaris</v>
      </c>
      <c r="C118" s="80" t="n">
        <f aca="false">IF(A118="NEWCOD",IF(ISBLANK(H118),"NoCod",H118),VLOOKUP(A118,'Ref Taxo'!A:D,4,FALSE()))</f>
        <v>1887</v>
      </c>
      <c r="D118" s="81" t="n">
        <v>0.05</v>
      </c>
      <c r="E118" s="82" t="n">
        <v>0.01</v>
      </c>
      <c r="F118" s="82" t="s">
        <v>5275</v>
      </c>
      <c r="G118" s="85"/>
      <c r="H118" s="86"/>
    </row>
    <row r="119" customFormat="false" ht="15" hidden="false" customHeight="false" outlineLevel="0" collapsed="false">
      <c r="A119" s="78" t="s">
        <v>809</v>
      </c>
      <c r="B119" s="79" t="str">
        <f aca="false">IF(A119="NEWCOD",IF(ISBLANK(G119),"renseigner le champ 'Nouveau taxon'",G119),VLOOKUP(A119,'Ref Taxo'!A:B,2,FALSE()))</f>
        <v>Carex</v>
      </c>
      <c r="C119" s="80" t="n">
        <f aca="false">IF(A119="NEWCOD",IF(ISBLANK(H119),"NoCod",H119),VLOOKUP(A119,'Ref Taxo'!A:D,4,FALSE()))</f>
        <v>1466</v>
      </c>
      <c r="D119" s="81" t="n">
        <v>0.02</v>
      </c>
      <c r="E119" s="82" t="n">
        <v>0.01</v>
      </c>
      <c r="F119" s="82" t="s">
        <v>5275</v>
      </c>
      <c r="G119" s="85"/>
      <c r="H119" s="86"/>
    </row>
    <row r="120" customFormat="false" ht="15" hidden="false" customHeight="false" outlineLevel="0" collapsed="false">
      <c r="A120" s="78" t="s">
        <v>3966</v>
      </c>
      <c r="B120" s="79" t="str">
        <f aca="false">IF(A120="NEWCOD",IF(ISBLANK(G120),"renseigner le champ 'Nouveau taxon'",G120),VLOOKUP(A120,'Ref Taxo'!A:B,2,FALSE()))</f>
        <v>Ranunculus penicillatus var. penicillatus</v>
      </c>
      <c r="C120" s="80" t="n">
        <f aca="false">IF(A120="NEWCOD",IF(ISBLANK(H120),"NoCod",H120),VLOOKUP(A120,'Ref Taxo'!A:D,4,FALSE()))</f>
        <v>19976</v>
      </c>
      <c r="D120" s="81" t="n">
        <v>0.2</v>
      </c>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