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<sst xmlns="http://schemas.openxmlformats.org/spreadsheetml/2006/main" count="6485" uniqueCount="5303">
  <si>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</si>
  <si>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</si>
  <si>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</si>
  <si>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</si>
  <si>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</si>
  <si>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</si>
  <si>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</si>
  <si>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</si>
  <si>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</si>
  <si>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</si>
  <si>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</si>
  <si>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</si>
  <si>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</si>
  <si>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</si>
  <si>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</si>
  <si>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</si>
  <si>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</si>
  <si>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</si>
  <si>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</si>
  <si>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</si>
  <si>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</si>
  <si>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</si>
  <si>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</si>
  <si>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</si>
  <si>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</si>
  <si>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</si>
  <si>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</si>
  <si>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</si>
  <si>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</si>
  <si>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</si>
  <si>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</si>
  <si>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</si>
  <si>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</si>
  <si>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</si>
  <si>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</si>
  <si>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</si>
  <si>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</si>
  <si>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</si>
  <si>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</si>
  <si>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</si>
  <si>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</si>
  <si>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</si>
  <si>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</si>
  <si>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</si>
  <si>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</si>
  <si>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</si>
  <si>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</si>
  <si>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</si>
  <si>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</si>
  <si>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</si>
  <si>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</si>
  <si>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</si>
  <si>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</si>
  <si>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</si>
  <si>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</si>
  <si>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</si>
  <si>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</si>
  <si>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</si>
  <si>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</si>
  <si>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</si>
  <si>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</si>
  <si>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</si>
  <si>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</si>
  <si>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</si>
  <si>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</si>
  <si>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</si>
  <si>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</si>
  <si>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</si>
  <si>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</si>
  <si>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</si>
  <si>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</si>
  <si>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</si>
  <si>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</si>
  <si>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</si>
  <si>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</si>
  <si>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</si>
  <si>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</si>
  <si>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</si>
  <si>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</si>
  <si>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</si>
  <si>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</si>
  <si>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</si>
  <si>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</si>
  <si>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</si>
  <si>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</si>
  <si>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</si>
  <si>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</si>
  <si>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</si>
  <si>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</si>
  <si>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</si>
  <si>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</si>
  <si>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</si>
  <si>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</si>
  <si>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</si>
  <si>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</si>
  <si>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</si>
  <si>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</si>
  <si>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</si>
  <si>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</si>
  <si>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</si>
  <si>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</si>
  <si>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</si>
  <si>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</si>
  <si>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</si>
  <si>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</si>
  <si>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</si>
  <si>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</si>
  <si>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</si>
  <si>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</si>
  <si>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</si>
  <si>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</si>
  <si>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</si>
  <si>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</si>
  <si>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</si>
  <si>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</si>
  <si>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</si>
  <si>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</si>
  <si>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</si>
  <si>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</si>
  <si>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</si>
  <si>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</si>
  <si>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</si>
  <si>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</si>
  <si>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</si>
  <si>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</si>
  <si>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</si>
  <si>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</si>
  <si>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</si>
  <si>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</si>
  <si>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</si>
  <si>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</si>
  <si>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</si>
  <si>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</si>
  <si>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</si>
  <si>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</si>
  <si>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</si>
  <si>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</si>
  <si>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</si>
  <si>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</si>
  <si>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</si>
  <si>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</si>
  <si>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</si>
  <si>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</si>
  <si>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</si>
  <si>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</si>
  <si>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</si>
  <si>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</si>
  <si>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</si>
  <si>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</si>
  <si>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</si>
  <si>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</si>
  <si>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</si>
  <si>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</si>
  <si>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</si>
  <si>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</si>
  <si>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</si>
  <si>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</si>
  <si>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</si>
  <si>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</si>
  <si>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</si>
  <si>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</si>
  <si>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</si>
  <si>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</si>
  <si>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</si>
  <si>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</si>
  <si>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</si>
  <si>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</si>
  <si>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</si>
  <si>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</si>
  <si>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</si>
  <si>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</si>
  <si>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</si>
  <si>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</si>
  <si>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</si>
  <si>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</si>
  <si>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</si>
  <si>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</si>
  <si>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</si>
  <si>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</si>
  <si>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</si>
  <si>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</si>
  <si>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</si>
  <si>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</si>
  <si>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</si>
  <si>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</si>
  <si>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</si>
  <si>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</si>
  <si>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</si>
  <si>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</si>
  <si>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</si>
  <si>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</si>
  <si>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</si>
  <si>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</si>
  <si>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</si>
  <si>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</si>
  <si>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</si>
  <si>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</si>
  <si>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</si>
  <si>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</si>
  <si>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</si>
  <si>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</si>
  <si>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</si>
  <si>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</si>
  <si>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</si>
  <si>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</si>
  <si>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</si>
  <si>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</si>
  <si>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</si>
  <si>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</si>
  <si>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</si>
  <si>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</si>
  <si>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</si>
  <si>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</si>
  <si>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</si>
  <si>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</si>
  <si>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</si>
  <si>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</si>
  <si>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</si>
  <si>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</si>
  <si>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</si>
  <si>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</si>
  <si>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</si>
  <si>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</si>
  <si>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</si>
  <si>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</si>
  <si>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</si>
  <si>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</si>
  <si>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</si>
  <si>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</si>
  <si>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</si>
  <si>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</si>
  <si>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</si>
  <si>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</si>
  <si>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</si>
  <si>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</si>
  <si>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</si>
  <si>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</si>
  <si>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</si>
  <si>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</si>
  <si>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</si>
  <si>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</si>
  <si>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</si>
  <si>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</si>
  <si>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</si>
  <si>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</si>
  <si>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</si>
  <si>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</si>
  <si>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</si>
  <si>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</si>
  <si>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</si>
  <si>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</si>
  <si>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</si>
  <si>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</si>
  <si>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</si>
  <si>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</si>
  <si>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</si>
  <si>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</si>
  <si>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</si>
  <si>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</si>
  <si>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</si>
  <si>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</si>
  <si>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</si>
  <si>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</si>
  <si>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</si>
  <si>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</si>
  <si>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</si>
  <si>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</si>
  <si>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</si>
  <si>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</si>
  <si>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</si>
  <si>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</si>
  <si>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</si>
  <si>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</si>
  <si>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</si>
  <si>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</si>
  <si>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</si>
  <si>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</si>
  <si>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</si>
  <si>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</si>
  <si>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</si>
  <si>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</si>
  <si>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</si>
  <si>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</si>
  <si>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</si>
  <si>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</si>
  <si>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</si>
  <si>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</si>
  <si>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</si>
  <si>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</si>
  <si>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</si>
  <si>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</si>
  <si>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</si>
  <si>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</si>
  <si>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</si>
  <si>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</si>
  <si>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</si>
  <si>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</si>
  <si>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</si>
  <si>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</si>
  <si>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</si>
  <si>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</si>
  <si>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</si>
  <si>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</si>
  <si>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</si>
  <si>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</si>
  <si>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</si>
  <si>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</si>
  <si>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</si>
  <si>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</si>
  <si>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</si>
  <si>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</si>
  <si>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</si>
  <si>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</si>
  <si>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</si>
  <si>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</si>
  <si>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</si>
  <si>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</si>
  <si>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</si>
  <si>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</si>
  <si>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</si>
  <si>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</si>
  <si>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</si>
  <si>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</si>
  <si>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</si>
  <si>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</si>
  <si>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</si>
  <si>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</si>
  <si>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</si>
  <si>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</si>
  <si>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</si>
  <si>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</si>
  <si>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</si>
  <si>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</si>
  <si>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</si>
  <si>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</si>
  <si>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</si>
  <si>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</si>
  <si>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</si>
  <si>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</si>
  <si>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</si>
  <si>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</si>
  <si>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</si>
  <si>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</si>
  <si>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</si>
  <si>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</si>
  <si>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</si>
  <si>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</si>
  <si>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</si>
  <si>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</si>
  <si>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</si>
  <si>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</si>
  <si>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</si>
  <si>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</si>
  <si>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</si>
  <si>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</si>
  <si>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</si>
  <si>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</si>
  <si>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</si>
  <si>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</si>
  <si>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</si>
  <si>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</si>
  <si>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</si>
  <si>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</si>
  <si>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</si>
  <si>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</si>
  <si>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</si>
  <si>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</si>
  <si>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</si>
  <si>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</si>
  <si>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</si>
  <si>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</si>
  <si>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</si>
  <si>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</si>
  <si>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</si>
  <si>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</si>
  <si>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</si>
  <si>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</si>
  <si>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</si>
  <si>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</si>
  <si>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</si>
  <si>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</si>
  <si>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</si>
  <si>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</si>
  <si>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</si>
  <si>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</si>
  <si>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</si>
  <si>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</si>
  <si>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</si>
  <si>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</si>
  <si>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</si>
  <si>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</si>
  <si>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</si>
  <si>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</si>
  <si>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</si>
  <si>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</si>
  <si>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</si>
  <si>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</si>
  <si>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</si>
  <si>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</si>
  <si>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</si>
  <si>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</si>
  <si>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</si>
  <si>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</si>
  <si>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</si>
  <si>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</si>
  <si>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</si>
  <si>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</si>
  <si>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</si>
  <si>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</si>
  <si>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</si>
  <si>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</si>
  <si>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</si>
  <si>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</si>
  <si>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</si>
  <si>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</si>
  <si>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</si>
  <si>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</si>
  <si>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</si>
  <si>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</si>
  <si>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</si>
  <si>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</si>
  <si>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</si>
  <si>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</si>
  <si>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</si>
  <si>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</si>
  <si>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</si>
  <si>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</si>
  <si>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</si>
  <si>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</si>
  <si>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</si>
  <si>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</si>
  <si>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</si>
  <si>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</si>
  <si>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</si>
  <si>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</si>
  <si>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</si>
  <si>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</si>
  <si>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</si>
  <si>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</si>
  <si>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</si>
  <si>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</si>
  <si>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</si>
  <si>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</si>
  <si>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</si>
  <si>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</si>
  <si>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</si>
  <si>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</si>
  <si>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</si>
  <si>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</si>
  <si>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</si>
  <si>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</si>
  <si>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</si>
  <si>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</si>
  <si>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</si>
  <si>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</si>
  <si>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</si>
  <si>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</si>
  <si>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</si>
  <si>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</si>
  <si>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</si>
  <si>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</si>
  <si>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</si>
  <si>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</si>
  <si>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</si>
  <si>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</si>
  <si>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</si>
  <si>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</si>
  <si>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</si>
  <si>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</si>
  <si>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</si>
  <si>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</si>
  <si>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</si>
  <si>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</si>
  <si>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</si>
  <si>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</si>
  <si>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</si>
  <si>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</si>
  <si>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</si>
  <si>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</si>
  <si>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</si>
  <si>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</si>
  <si>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</si>
  <si>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</si>
  <si>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</si>
  <si>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</si>
  <si>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</si>
  <si>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</si>
  <si>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</si>
  <si>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</si>
  <si>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</si>
  <si>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</si>
  <si>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</si>
  <si>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</si>
  <si>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</si>
  <si>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</si>
  <si>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</si>
  <si>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</si>
  <si>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</si>
  <si>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</si>
  <si>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</si>
  <si>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</si>
  <si>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</si>
  <si>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</si>
  <si>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</si>
  <si>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</si>
  <si>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</si>
  <si>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</si>
  <si>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</si>
  <si>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</si>
  <si>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</si>
  <si>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</si>
  <si>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</si>
  <si>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</si>
  <si>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</si>
  <si>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</si>
  <si>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</si>
  <si>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</si>
  <si>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</si>
  <si>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</si>
  <si>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</si>
  <si>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</si>
  <si>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</si>
  <si>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</si>
  <si>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</si>
  <si>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</si>
  <si>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</si>
  <si>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</si>
  <si>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</si>
  <si>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</si>
  <si>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</si>
  <si>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</si>
  <si>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</si>
  <si>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</si>
  <si>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</si>
  <si>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</si>
  <si>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</si>
  <si>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</si>
  <si>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</si>
  <si>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</si>
  <si>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</si>
  <si>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</si>
  <si>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</si>
  <si>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</si>
  <si>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</si>
  <si>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</si>
  <si>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</si>
  <si>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</si>
  <si>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</si>
  <si>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</si>
  <si>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</si>
  <si>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</si>
  <si>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</si>
  <si>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</si>
  <si>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</si>
  <si>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</si>
  <si>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</si>
  <si>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</si>
  <si>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</si>
  <si>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</si>
  <si>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</si>
  <si>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</si>
  <si>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</si>
  <si>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</si>
  <si>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</si>
  <si>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</si>
  <si>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</si>
  <si>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</si>
  <si>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</si>
  <si>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</si>
  <si>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</si>
  <si>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</si>
  <si>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</si>
  <si>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</si>
  <si>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</si>
  <si>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</si>
  <si>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</si>
  <si>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</si>
  <si>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</si>
  <si>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</si>
  <si>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</si>
  <si>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</si>
  <si>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</si>
  <si>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</si>
  <si>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</si>
  <si>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</si>
  <si>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</si>
  <si>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</si>
  <si>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</si>
  <si>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</si>
  <si>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</si>
  <si>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</si>
  <si>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</si>
  <si>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</si>
  <si>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</si>
  <si>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</si>
  <si>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</si>
  <si>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</si>
  <si>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</si>
  <si>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</si>
  <si>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</si>
  <si>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</si>
  <si>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</si>
  <si>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</si>
  <si>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</si>
  <si>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</si>
  <si>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</si>
  <si>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</si>
  <si>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</si>
  <si>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</si>
  <si>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</si>
  <si>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</si>
  <si>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</si>
  <si>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</si>
  <si>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</si>
  <si>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</si>
  <si>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</si>
  <si>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</si>
  <si>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</si>
  <si>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</si>
  <si>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</si>
  <si>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</si>
  <si>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</si>
  <si>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</si>
  <si>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</si>
  <si>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</si>
  <si>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</si>
  <si>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</si>
  <si>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</si>
  <si>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</si>
  <si>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</si>
  <si>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</si>
  <si>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</si>
  <si>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</si>
  <si>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</si>
  <si>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</si>
  <si>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</si>
  <si>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</si>
  <si>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</si>
  <si>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</si>
  <si>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</si>
  <si>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</si>
  <si>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</si>
  <si>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</si>
  <si>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</si>
  <si>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</si>
  <si>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</si>
  <si>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</si>
  <si>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</si>
  <si>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</si>
  <si>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</si>
  <si>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</si>
  <si>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</si>
  <si>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</si>
  <si>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</si>
  <si>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</si>
  <si>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</si>
  <si>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</si>
  <si>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</si>
  <si>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</si>
  <si>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</si>
  <si>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</si>
  <si>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</si>
  <si>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</si>
  <si>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</si>
  <si>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</si>
  <si>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</si>
  <si>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</si>
  <si>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</si>
  <si>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</si>
  <si>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</si>
  <si>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</si>
  <si>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</si>
  <si>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</si>
  <si>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</si>
  <si>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</si>
  <si>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</si>
  <si>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</si>
  <si>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</si>
  <si>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</si>
  <si>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</si>
  <si>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</si>
  <si>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</si>
  <si>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</si>
  <si>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</si>
  <si>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</si>
  <si>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</si>
  <si>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</si>
  <si>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</si>
  <si>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</si>
  <si>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</si>
  <si>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</si>
  <si>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</si>
  <si>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</si>
  <si>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</si>
  <si>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</si>
  <si>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</si>
  <si>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</si>
  <si>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</si>
  <si>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</si>
  <si>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</si>
  <si>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</si>
  <si>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</si>
  <si>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</si>
  <si>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</si>
  <si>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</si>
  <si>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</si>
  <si>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</si>
  <si>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</si>
  <si>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</si>
  <si>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</si>
  <si>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</si>
  <si>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</si>
  <si>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</si>
  <si>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</si>
  <si>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</si>
  <si>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</si>
  <si>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</si>
  <si>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</si>
  <si>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</si>
  <si>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</si>
  <si>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</si>
  <si>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</si>
  <si>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</si>
  <si>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</si>
  <si>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</si>
  <si>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</si>
  <si>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</si>
  <si>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</si>
  <si>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</si>
  <si>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</si>
  <si>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</si>
  <si>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</si>
  <si>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</si>
  <si>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</si>
  <si>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</si>
  <si>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</si>
  <si>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</si>
  <si>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</si>
  <si>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</si>
  <si>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</si>
  <si>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</si>
  <si>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</si>
  <si>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</si>
  <si>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</si>
  <si>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</si>
  <si>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</si>
  <si>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</si>
  <si>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</si>
  <si>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</si>
  <si>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</si>
  <si>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</si>
  <si>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</si>
  <si>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</si>
  <si>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</si>
  <si>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</si>
  <si>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</si>
  <si>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</si>
  <si>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</si>
  <si>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</si>
  <si>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</si>
  <si>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</si>
  <si>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</si>
  <si>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</si>
  <si>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</si>
  <si>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</si>
  <si>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</si>
  <si>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</si>
  <si>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</si>
  <si>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</si>
  <si>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</si>
  <si>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</si>
  <si>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</si>
  <si>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</si>
  <si>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</si>
  <si>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</si>
  <si>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</si>
  <si>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</si>
  <si>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</si>
  <si>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</si>
  <si>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</si>
  <si>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</si>
  <si>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</si>
  <si>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</si>
  <si>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</si>
  <si>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</si>
  <si>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</si>
  <si>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</si>
  <si>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</si>
  <si>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</si>
  <si>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</si>
  <si>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</si>
  <si>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</si>
  <si>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</si>
  <si>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</si>
  <si>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</si>
  <si>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</si>
  <si>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</si>
  <si>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</si>
  <si>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</si>
  <si>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</si>
  <si>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</si>
  <si>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</si>
  <si>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</si>
  <si>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</si>
  <si>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</si>
  <si>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</si>
  <si>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</si>
  <si>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</si>
  <si>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</si>
  <si>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</si>
  <si>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</si>
  <si>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</si>
  <si>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</si>
  <si>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</si>
  <si>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</si>
  <si>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</si>
  <si>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</si>
  <si>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</si>
  <si>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</si>
  <si>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</si>
  <si>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</si>
  <si>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</si>
  <si>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</si>
  <si>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</si>
  <si>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</si>
  <si>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</si>
  <si>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</si>
  <si>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</si>
  <si>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</si>
  <si>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</si>
  <si>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</si>
  <si>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</si>
  <si>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</si>
  <si>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</si>
  <si>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</si>
  <si>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</si>
  <si>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</si>
  <si>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</si>
  <si>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</si>
  <si>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</si>
  <si>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</si>
  <si>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</si>
  <si>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</si>
  <si>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</si>
  <si>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</si>
  <si>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</si>
  <si>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</si>
  <si>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</si>
  <si>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</si>
  <si>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</si>
  <si>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</si>
  <si>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</si>
  <si>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</si>
  <si>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</si>
  <si>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</si>
  <si>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</si>
  <si>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</si>
  <si>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</si>
  <si>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</si>
  <si>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</si>
  <si>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</si>
  <si>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</si>
  <si>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</si>
  <si>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</si>
  <si>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</si>
  <si>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</si>
  <si>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</si>
  <si>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</si>
  <si>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</si>
  <si>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</si>
  <si>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</si>
  <si>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</si>
  <si>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</si>
  <si>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</si>
  <si>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</si>
  <si>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</si>
  <si>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</si>
  <si>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</si>
  <si>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</si>
  <si>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</si>
  <si>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</si>
  <si>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</si>
  <si>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</si>
  <si>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</si>
  <si>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</si>
  <si>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</si>
  <si>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</si>
  <si>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</si>
  <si>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</si>
  <si>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</si>
  <si>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</si>
  <si>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</si>
  <si>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</si>
  <si>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</si>
  <si>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</si>
  <si>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</si>
  <si>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</si>
  <si>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</si>
  <si>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</si>
  <si>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</si>
  <si>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</si>
  <si>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</si>
  <si>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</si>
  <si>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</si>
  <si>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</si>
  <si>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</si>
  <si>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</si>
  <si>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</si>
  <si>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</si>
  <si>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</si>
  <si>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</si>
  <si>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</si>
  <si>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</si>
  <si>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</si>
  <si>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</si>
  <si>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</si>
  <si>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</si>
  <si>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</si>
  <si>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</si>
  <si>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</si>
  <si>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</si>
  <si>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</si>
  <si>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</si>
  <si>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</si>
  <si>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</si>
  <si>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</si>
  <si>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</si>
  <si>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</si>
  <si>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</si>
  <si>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</si>
  <si>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</si>
  <si>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</si>
  <si>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</si>
  <si>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</si>
  <si>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</si>
  <si>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</si>
  <si>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</si>
  <si>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</si>
  <si>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</si>
  <si>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</si>
  <si>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</si>
  <si>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</si>
  <si>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</si>
  <si>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</si>
  <si>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</si>
  <si>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</si>
  <si>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</si>
  <si>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</si>
  <si>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</si>
  <si>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</si>
  <si>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</si>
  <si>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</si>
  <si>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</si>
  <si>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</si>
  <si>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</si>
  <si>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</si>
  <si>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</si>
  <si>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</si>
  <si>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</si>
  <si>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</si>
  <si>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</si>
  <si>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</si>
  <si>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</si>
  <si>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</si>
  <si>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</si>
  <si>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</si>
  <si>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</si>
  <si>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</si>
  <si>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</si>
  <si>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</si>
  <si>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</si>
  <si>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</si>
  <si>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</si>
  <si>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</si>
  <si>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</si>
  <si>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</si>
  <si>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</si>
  <si>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</si>
  <si>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</si>
  <si>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</si>
  <si>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</si>
  <si>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</si>
  <si>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</si>
  <si>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</si>
  <si>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</si>
  <si>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</si>
  <si>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</si>
  <si>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</si>
  <si>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</si>
  <si>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</si>
  <si>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</si>
  <si>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</si>
  <si>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</si>
  <si>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</si>
  <si>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</si>
  <si>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</si>
  <si>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</si>
  <si>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</si>
  <si>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</si>
  <si>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</si>
  <si>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</si>
  <si>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</si>
  <si>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</si>
  <si>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</si>
  <si>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</si>
  <si>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</si>
  <si>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</si>
  <si>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</si>
  <si>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</si>
  <si>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</si>
  <si>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</si>
  <si>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</si>
  <si>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</si>
  <si>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</si>
  <si>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</si>
  <si>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</si>
  <si>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</si>
  <si>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</si>
  <si>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</si>
  <si>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</si>
  <si>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</si>
  <si>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</si>
  <si>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</si>
  <si>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</si>
  <si>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</si>
  <si>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</si>
  <si>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</si>
  <si>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</si>
  <si>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</si>
  <si>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</si>
  <si>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</si>
  <si>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</si>
  <si>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</si>
  <si>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</si>
  <si>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</si>
  <si>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</si>
  <si>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</si>
  <si>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</si>
  <si>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</si>
  <si>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</si>
  <si>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</si>
  <si>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</si>
  <si>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</si>
  <si>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</si>
  <si>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</si>
  <si>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</si>
  <si>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</si>
  <si>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</si>
  <si>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</si>
  <si>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</si>
  <si>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</si>
  <si>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</si>
  <si>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</si>
  <si>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</si>
  <si>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</si>
  <si>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</si>
  <si>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</si>
  <si>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</si>
  <si>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</si>
  <si>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</si>
  <si>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</si>
  <si>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</si>
  <si>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</si>
  <si>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</si>
  <si>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</si>
  <si>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</si>
  <si>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</si>
  <si>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</si>
  <si>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</si>
  <si>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</si>
  <si>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</si>
  <si>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</si>
  <si>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</si>
  <si>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</si>
  <si>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</si>
  <si>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</si>
  <si>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</si>
  <si>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</si>
  <si>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</si>
  <si>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</si>
  <si>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</si>
  <si>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</si>
  <si>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</si>
  <si>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</si>
  <si>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</si>
  <si>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</si>
  <si>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</si>
  <si>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</si>
  <si>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</si>
  <si>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</si>
  <si>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</si>
  <si>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</si>
  <si>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</si>
  <si>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</si>
  <si>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</si>
  <si>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</si>
  <si>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</si>
  <si>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</si>
  <si>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</si>
  <si>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</si>
  <si>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</si>
  <si>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</si>
  <si>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</si>
  <si>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</si>
  <si>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</si>
  <si>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</si>
  <si>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</si>
  <si>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</si>
  <si>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</si>
  <si>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</si>
  <si>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</si>
  <si>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</si>
  <si>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</si>
  <si>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</si>
  <si>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</si>
  <si>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</si>
  <si>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</si>
  <si>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</si>
  <si>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</si>
  <si>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</si>
  <si>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</si>
  <si>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</si>
  <si>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</si>
  <si>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</si>
  <si>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</si>
  <si>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</si>
  <si>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</si>
  <si>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</si>
  <si>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</si>
  <si>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</si>
  <si>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</si>
  <si>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</si>
  <si>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</si>
  <si>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</si>
  <si>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</si>
  <si>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</si>
  <si>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</si>
  <si>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</si>
  <si>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</si>
  <si>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</si>
  <si>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</si>
  <si>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</si>
  <si>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</si>
  <si>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</si>
  <si>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</si>
  <si>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</si>
  <si>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</si>
  <si>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</si>
  <si>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</si>
  <si>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</si>
  <si>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</si>
  <si>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</si>
  <si>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</si>
  <si>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</si>
  <si>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</si>
  <si>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</si>
  <si>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</si>
  <si>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</si>
  <si>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</si>
  <si>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</si>
  <si>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</si>
  <si>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</si>
  <si>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</si>
  <si>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</si>
  <si>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</si>
  <si>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</si>
  <si>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</si>
  <si>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</si>
  <si>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</si>
  <si>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</si>
  <si>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</si>
  <si>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</si>
  <si>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</si>
  <si>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</si>
  <si>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</si>
  <si>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</si>
  <si>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</si>
  <si>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</si>
  <si>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</si>
  <si>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</si>
  <si>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</si>
  <si>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</si>
  <si>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</si>
  <si>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</si>
  <si>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</si>
  <si>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</si>
  <si>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</si>
  <si>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</si>
  <si>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</si>
  <si>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</si>
  <si>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</si>
  <si>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</si>
  <si>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</si>
  <si>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</si>
  <si>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</si>
  <si>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</si>
  <si>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</si>
  <si>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</si>
  <si>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</si>
  <si>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</si>
  <si>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</si>
  <si>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</si>
  <si>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</si>
  <si>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</si>
  <si>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</si>
  <si>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</si>
  <si>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</si>
  <si>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</si>
  <si>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</si>
  <si>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</si>
  <si>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</si>
  <si>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</si>
  <si>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</si>
  <si>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</si>
  <si>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</si>
  <si>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</si>
  <si>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</si>
  <si>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</si>
  <si>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</si>
  <si>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</si>
  <si>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</si>
  <si>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</si>
  <si>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</si>
  <si>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</si>
  <si>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</si>
  <si>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</si>
  <si>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</si>
  <si>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</si>
  <si>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</si>
  <si>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</si>
  <si>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</si>
  <si>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</si>
  <si>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</si>
  <si>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</si>
  <si>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</si>
  <si>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</si>
  <si>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</si>
  <si>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</si>
  <si>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</si>
  <si>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</si>
  <si>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</si>
  <si>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</si>
  <si>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</si>
  <si>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</si>
  <si>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</si>
  <si>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</si>
  <si>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</si>
  <si>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</si>
  <si>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</si>
  <si>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</si>
  <si>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</si>
  <si>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</si>
  <si>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</si>
  <si>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</si>
  <si>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</si>
  <si>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</si>
  <si>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</si>
  <si>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</si>
  <si>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</si>
  <si>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</si>
  <si>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</si>
  <si>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</si>
  <si>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</si>
  <si>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</si>
  <si>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</si>
  <si>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</si>
  <si>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</si>
  <si>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</si>
  <si>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</si>
  <si>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</si>
  <si>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</si>
  <si>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</si>
  <si>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</si>
  <si>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</si>
  <si>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</si>
  <si>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</si>
  <si>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</si>
  <si>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</si>
  <si>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</si>
  <si>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</si>
  <si>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</si>
  <si>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</si>
  <si>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</si>
  <si>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</si>
  <si>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</si>
  <si>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</si>
  <si>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</si>
  <si>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</si>
  <si>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</si>
  <si>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</si>
  <si>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</si>
  <si>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</si>
  <si>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</si>
  <si>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</si>
  <si>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</si>
  <si>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</si>
  <si>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</si>
  <si>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</si>
  <si>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</si>
  <si>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</si>
  <si>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</si>
  <si>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</si>
  <si>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</si>
  <si>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</si>
  <si>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</si>
  <si>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</si>
  <si>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</si>
  <si>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</si>
  <si>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</si>
  <si>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</si>
  <si>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</si>
  <si>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</si>
  <si>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</si>
  <si>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</si>
  <si>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</si>
  <si>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</si>
  <si>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</si>
  <si>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</si>
  <si>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</si>
  <si>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</si>
  <si>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</si>
  <si>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</si>
  <si>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</si>
  <si>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</si>
  <si>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</si>
  <si>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</si>
  <si>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</si>
  <si>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</si>
  <si>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</si>
  <si>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</si>
  <si>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</si>
  <si>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</si>
  <si>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</si>
  <si>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</si>
  <si>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</si>
  <si>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</si>
  <si>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</si>
  <si>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</si>
  <si>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</si>
  <si>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</si>
  <si>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</si>
  <si>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</si>
  <si>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</si>
  <si>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</si>
  <si>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</si>
  <si>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</si>
  <si>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</si>
  <si>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</si>
  <si>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</si>
  <si>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</si>
  <si>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</si>
  <si>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</si>
  <si>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</si>
  <si>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</si>
  <si>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</si>
  <si>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</si>
  <si>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</si>
  <si>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</si>
  <si>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</si>
  <si>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</si>
  <si>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</si>
  <si>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</si>
  <si>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</si>
  <si>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</si>
  <si>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</si>
  <si>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</si>
  <si>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</si>
  <si>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</si>
  <si>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</si>
  <si>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</si>
  <si>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</si>
  <si>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</si>
  <si>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</si>
  <si>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</si>
  <si>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</si>
  <si>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</si>
  <si>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</si>
  <si>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</si>
  <si>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</si>
  <si>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</si>
  <si>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</si>
  <si>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</si>
  <si>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</si>
  <si>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</si>
  <si>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</si>
  <si>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</si>
  <si>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</si>
  <si>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</si>
  <si>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</si>
  <si>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</si>
  <si>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</si>
  <si>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</si>
  <si>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</si>
  <si>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</si>
  <si>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</si>
  <si>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</si>
  <si>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</si>
  <si>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</si>
  <si>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</si>
  <si>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</si>
  <si>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</si>
  <si>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</si>
  <si>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</si>
  <si>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</si>
  <si>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</si>
  <si>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</si>
  <si>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</si>
  <si>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</si>
  <si>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</si>
  <si>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</si>
  <si>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</si>
  <si>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</si>
  <si>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</si>
  <si>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</si>
  <si>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</si>
  <si>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</si>
  <si>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</si>
  <si>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</si>
  <si>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</si>
  <si>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</si>
  <si>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</si>
  <si>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</si>
  <si>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</si>
  <si>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</si>
  <si>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</si>
  <si>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</si>
  <si>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</si>
  <si>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</si>
  <si>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</si>
  <si>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</si>
  <si>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</si>
  <si>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</si>
  <si>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</si>
  <si>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</si>
  <si>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</si>
  <si>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</si>
  <si>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</si>
  <si>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</si>
  <si>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</si>
  <si>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</si>
  <si>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</si>
  <si>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</si>
  <si>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</si>
  <si>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</si>
  <si>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</si>
  <si>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</si>
  <si>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</si>
  <si>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</si>
  <si>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</si>
  <si>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</si>
  <si>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</si>
  <si>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</si>
  <si>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</si>
  <si>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</si>
  <si>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</si>
  <si>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</si>
  <si>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</si>
  <si>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</si>
  <si>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</si>
  <si>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</si>
  <si>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</si>
  <si>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</si>
  <si>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</si>
  <si>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</si>
  <si>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</si>
  <si>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</si>
  <si>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</si>
  <si>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</si>
  <si>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</si>
  <si>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</si>
  <si>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</si>
  <si>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</si>
  <si>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</si>
  <si>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</si>
  <si>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</si>
  <si>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</si>
  <si>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</si>
  <si>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</si>
  <si>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</si>
  <si>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</si>
  <si>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</si>
  <si>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</si>
  <si>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</si>
  <si>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</si>
  <si>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</si>
  <si>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</si>
  <si>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</si>
  <si>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</si>
  <si>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</si>
  <si>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</si>
  <si>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</si>
  <si>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</si>
  <si>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</si>
  <si>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</si>
  <si>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</si>
  <si>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</si>
  <si>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</si>
  <si>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</si>
  <si>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</si>
  <si>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</si>
  <si>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</si>
  <si>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</si>
  <si>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</si>
  <si>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</si>
  <si>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</si>
  <si>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</si>
  <si>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</si>
  <si>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</si>
  <si>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</si>
  <si>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</si>
  <si>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</si>
  <si>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</si>
  <si>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</si>
  <si>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</si>
  <si>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</si>
  <si>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</si>
  <si>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</si>
  <si>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</si>
  <si>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</si>
  <si>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</si>
  <si>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</si>
  <si>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</si>
  <si>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</si>
  <si>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</si>
  <si>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</si>
  <si>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</si>
  <si>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</si>
  <si>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</si>
  <si>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</si>
  <si>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</si>
  <si>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</si>
  <si>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</si>
  <si>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</si>
  <si>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</si>
  <si>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</si>
  <si>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</si>
  <si>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</si>
  <si>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</si>
  <si>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</si>
  <si>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</si>
  <si>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</si>
  <si>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</si>
  <si>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</si>
  <si>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</si>
  <si>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</si>
  <si>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</si>
  <si>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</si>
  <si>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</si>
  <si>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</si>
  <si>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</si>
  <si>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</si>
  <si>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</si>
  <si>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</si>
  <si>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</si>
  <si>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</si>
  <si>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</si>
  <si>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</si>
  <si>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</si>
  <si>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</si>
  <si>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</si>
  <si>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</si>
  <si>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</si>
  <si>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</si>
  <si>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</si>
  <si>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</si>
  <si>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</si>
  <si>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</si>
  <si>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</si>
  <si>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</si>
  <si>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</si>
  <si>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</si>
  <si>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</si>
  <si>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</si>
  <si>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</si>
  <si>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</si>
  <si>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</si>
  <si>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</si>
  <si>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</si>
  <si>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</si>
  <si>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</si>
  <si>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</si>
  <si>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</si>
  <si>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</si>
  <si>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</si>
  <si>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</si>
  <si>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</si>
  <si>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</si>
  <si>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</si>
  <si>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</si>
  <si>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</si>
  <si>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</si>
  <si>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</si>
  <si>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</si>
  <si>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</si>
  <si>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</si>
  <si>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</si>
  <si>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</si>
  <si>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</si>
  <si>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</si>
  <si>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</si>
  <si>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</si>
  <si>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</si>
  <si>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</si>
  <si>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</si>
  <si>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</si>
  <si>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</si>
  <si>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</si>
  <si>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</si>
  <si>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</si>
  <si>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</si>
  <si>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</si>
  <si>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</si>
  <si>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</si>
  <si>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</si>
  <si>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</si>
  <si>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</si>
  <si>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</si>
  <si>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</si>
  <si>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</si>
  <si>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</si>
  <si>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</si>
  <si>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</si>
  <si>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</si>
  <si>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</si>
  <si>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</si>
  <si>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</si>
  <si>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</si>
  <si>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</si>
  <si>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</si>
  <si>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</si>
  <si>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</si>
  <si>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</si>
  <si>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</si>
  <si>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</si>
  <si>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</si>
  <si>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</si>
  <si>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</si>
  <si>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</si>
  <si>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</si>
  <si>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</si>
  <si>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</si>
  <si>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</si>
  <si>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</si>
  <si>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</si>
  <si>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</si>
  <si>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</si>
  <si>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</si>
  <si>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</si>
  <si>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</si>
  <si>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</si>
  <si>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</si>
  <si>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</si>
  <si>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</si>
  <si>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</si>
  <si>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</si>
  <si>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</si>
  <si>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</si>
  <si>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</si>
  <si>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</si>
  <si>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</si>
  <si>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</si>
  <si>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</si>
  <si>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</si>
  <si>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</si>
  <si>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</si>
  <si>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</si>
  <si>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</si>
  <si>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</si>
  <si>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</si>
  <si>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</si>
  <si>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</si>
  <si>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</si>
  <si>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</si>
  <si>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</si>
  <si>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</si>
  <si>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</si>
  <si>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</si>
  <si>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</si>
  <si>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</si>
  <si>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</si>
  <si>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</si>
  <si>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</si>
  <si>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</si>
  <si>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</si>
  <si>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</si>
  <si>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</si>
  <si>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</si>
  <si>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</si>
  <si>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</si>
  <si>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</si>
  <si>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</si>
  <si>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</si>
  <si>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</si>
  <si>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</si>
  <si>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</si>
  <si>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</si>
  <si>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</si>
  <si>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</si>
  <si>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</si>
  <si>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</si>
  <si>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</si>
  <si>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</si>
  <si>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</si>
  <si>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</si>
  <si>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</si>
  <si>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</si>
  <si>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</si>
  <si>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</si>
  <si>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</si>
  <si>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</si>
  <si>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</si>
  <si>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</si>
  <si>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</si>
  <si>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</si>
  <si>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</si>
  <si>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</si>
  <si>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</si>
  <si>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</si>
  <si>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</si>
  <si>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</si>
  <si>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</si>
  <si>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</si>
  <si>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</si>
  <si>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</si>
  <si>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</si>
  <si>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</si>
  <si>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</si>
  <si>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</si>
  <si>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</si>
  <si>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</si>
  <si>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</si>
  <si>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</si>
  <si>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</si>
  <si>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</si>
  <si>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</si>
  <si>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</si>
  <si>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</si>
  <si>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</si>
  <si>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</si>
  <si>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</si>
  <si>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</si>
  <si>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</si>
  <si>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</si>
  <si>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</si>
  <si>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</si>
  <si>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</si>
  <si>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</si>
  <si>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</si>
  <si>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</si>
  <si>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</si>
  <si>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</si>
  <si>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</si>
  <si>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</si>
  <si>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</si>
  <si>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</si>
  <si>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</si>
  <si>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</si>
  <si>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</si>
  <si>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</si>
  <si>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</si>
  <si>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</si>
  <si>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</si>
  <si>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</si>
  <si>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</si>
  <si>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</si>
  <si>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</si>
  <si>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</si>
  <si>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</si>
  <si>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</si>
  <si>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</si>
  <si>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</si>
  <si>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</si>
  <si>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</si>
  <si>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</si>
  <si>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</si>
  <si>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</si>
  <si>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</si>
  <si>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</si>
  <si>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</si>
  <si>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</si>
  <si>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</si>
  <si>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</si>
  <si>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</si>
  <si>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</si>
  <si>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</si>
  <si>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</si>
  <si>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</si>
  <si>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</si>
  <si>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</si>
  <si>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</si>
  <si>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</si>
  <si>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</si>
  <si>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</si>
  <si>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</si>
  <si>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</si>
  <si>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</si>
  <si>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</si>
  <si>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</si>
  <si>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</si>
  <si>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</si>
  <si>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</si>
  <si>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</si>
  <si>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</si>
  <si>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</si>
  <si>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</si>
  <si>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</si>
  <si>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</si>
  <si>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</si>
  <si>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</si>
  <si>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</si>
  <si>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</si>
  <si>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</si>
  <si>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</si>
  <si>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</si>
  <si>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</si>
  <si>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</si>
  <si>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</si>
  <si>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</si>
  <si>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</si>
  <si>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</si>
  <si>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</si>
  <si>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</si>
  <si>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</si>
  <si>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</si>
  <si>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</si>
  <si>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</si>
  <si>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</si>
  <si>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</si>
  <si>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</si>
  <si>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</si>
  <si>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</si>
  <si>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</si>
  <si>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</si>
  <si>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</si>
  <si>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</si>
  <si>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</si>
  <si>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</si>
  <si>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</si>
  <si>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</si>
  <si>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</si>
  <si>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</si>
  <si>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</si>
  <si>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</si>
  <si>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</si>
  <si>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</si>
  <si>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</si>
  <si>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</si>
  <si>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</si>
  <si>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</si>
  <si>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</si>
  <si>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</si>
  <si>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</si>
  <si>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</si>
  <si>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</si>
  <si>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</si>
  <si>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</si>
  <si>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</si>
  <si>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</si>
  <si>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</si>
  <si>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</si>
  <si>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</si>
  <si>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</si>
  <si>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</si>
  <si>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</si>
  <si>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</si>
  <si>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</si>
  <si>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</si>
  <si>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</si>
  <si>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</si>
  <si>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</si>
  <si>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</si>
  <si>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</si>
  <si>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</si>
  <si>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</si>
  <si>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</si>
  <si>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</si>
  <si>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</si>
  <si>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</si>
  <si>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</si>
  <si>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</si>
  <si>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</si>
  <si>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</si>
  <si>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</si>
  <si>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</si>
  <si>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</si>
  <si>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</si>
  <si>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</si>
  <si>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</si>
  <si>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</si>
  <si>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</si>
  <si>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</si>
  <si>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</si>
  <si>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</si>
  <si>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</si>
  <si>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</si>
  <si>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</si>
  <si>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</si>
  <si>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</si>
  <si>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</si>
  <si>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</si>
  <si>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</si>
  <si>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</si>
  <si>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</si>
  <si>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</si>
  <si>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</si>
  <si>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</si>
  <si>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</si>
  <si>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</si>
  <si>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</si>
  <si>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</si>
  <si>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</si>
  <si>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</si>
  <si>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</si>
  <si>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</si>
  <si>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</si>
  <si>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</si>
  <si>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</si>
  <si>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</si>
  <si>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</si>
  <si>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</si>
  <si>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</si>
  <si>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</si>
  <si>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</si>
  <si>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</si>
  <si>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</si>
  <si>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</si>
  <si>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</si>
  <si>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</si>
  <si>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</si>
  <si>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</si>
  <si>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</si>
  <si>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</si>
  <si>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</si>
  <si>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</si>
  <si>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</si>
  <si>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</si>
  <si>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</si>
  <si>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</si>
  <si>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</si>
  <si>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</si>
  <si>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</si>
  <si>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</si>
  <si>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</si>
  <si>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</si>
  <si>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</si>
  <si>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</si>
  <si>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</si>
  <si>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</si>
  <si>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</si>
  <si>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</si>
  <si>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</si>
  <si>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</si>
  <si>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</si>
  <si>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</si>
  <si>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</si>
  <si>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</si>
  <si>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</si>
  <si>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</si>
  <si>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</si>
  <si>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</si>
  <si>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</si>
  <si>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</si>
  <si>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</si>
  <si>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</si>
  <si>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</si>
  <si>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</si>
  <si>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</si>
  <si>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</si>
  <si>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</si>
  <si>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</si>
  <si>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</si>
  <si>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</si>
  <si>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</si>
  <si>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</si>
  <si>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</si>
  <si>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</si>
  <si>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</si>
  <si>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</si>
  <si>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</si>
  <si>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</si>
  <si>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</si>
  <si>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</si>
  <si>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</si>
  <si>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</si>
  <si>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</si>
  <si>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</si>
  <si>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</si>
  <si>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</si>
  <si>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</si>
  <si>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</si>
  <si>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</si>
  <si>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</si>
  <si>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</si>
  <si>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</si>
  <si>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</si>
  <si>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</si>
  <si>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</si>
  <si>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</si>
  <si>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</si>
  <si>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</si>
  <si>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</si>
  <si>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</si>
  <si>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</si>
  <si>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</si>
  <si>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</si>
  <si>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</si>
  <si>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</si>
  <si>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</si>
  <si>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</si>
  <si>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</si>
  <si>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</si>
  <si>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</si>
  <si>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</si>
  <si>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</si>
  <si>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</si>
  <si>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</si>
  <si>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</si>
  <si>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</si>
  <si>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</si>
  <si>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</si>
  <si>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</si>
  <si>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</si>
  <si>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</si>
  <si>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</si>
  <si>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</si>
  <si>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</si>
  <si>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</si>
  <si>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</si>
  <si>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</si>
  <si>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</si>
  <si>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</si>
  <si>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</si>
  <si>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</si>
  <si>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</si>
  <si>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</si>
  <si>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</si>
  <si>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</si>
  <si>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</si>
  <si>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</si>
  <si>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</si>
  <si>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</si>
  <si>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</si>
  <si>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</si>
  <si>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</si>
  <si>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</si>
  <si>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</si>
  <si>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</si>
  <si>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</si>
  <si>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</si>
  <si>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</si>
  <si>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</si>
  <si>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</si>
  <si>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</si>
  <si>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</si>
  <si>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</si>
  <si>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</si>
  <si>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</si>
  <si>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</si>
  <si>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</si>
  <si>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</si>
  <si>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</si>
  <si>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</si>
  <si>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</si>
  <si>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</si>
  <si>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</si>
  <si>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</si>
  <si>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</si>
  <si>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</si>
  <si>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</si>
  <si>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</si>
  <si>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</si>
  <si>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</si>
  <si>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</si>
  <si>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</si>
  <si>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</si>
  <si>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</si>
  <si>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</si>
  <si>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</si>
  <si>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</si>
  <si>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</si>
  <si>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</si>
  <si>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</si>
  <si>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</si>
  <si>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</si>
  <si>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</si>
  <si>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</si>
  <si>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</si>
  <si>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</si>
  <si>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</si>
  <si>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</si>
  <si>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</si>
  <si>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</si>
  <si>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</si>
  <si>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</si>
  <si>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</si>
  <si>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</si>
  <si>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</si>
  <si>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</si>
  <si>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</si>
  <si>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</si>
  <si>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</si>
  <si>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</si>
  <si>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</si>
  <si>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</si>
  <si>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</si>
  <si>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</si>
  <si>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</si>
  <si>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</si>
  <si>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</si>
  <si>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</si>
  <si>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</si>
  <si>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</si>
  <si>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</si>
  <si>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</si>
  <si>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</si>
  <si>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</si>
  <si>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</si>
  <si>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</si>
  <si>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</si>
  <si>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</si>
  <si>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</si>
  <si>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</si>
  <si>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</si>
  <si>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</si>
  <si>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</si>
  <si>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</si>
  <si>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</si>
  <si>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</si>
  <si>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</si>
  <si>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</si>
  <si>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</si>
  <si>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</si>
  <si>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</si>
  <si>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</si>
  <si>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</si>
  <si>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</si>
  <si>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</si>
  <si>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</si>
  <si>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</si>
  <si>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</si>
  <si>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</si>
  <si>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</si>
  <si>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</si>
  <si>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</si>
  <si>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</si>
  <si>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</si>
  <si>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</si>
  <si>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</si>
  <si>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</si>
  <si>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</si>
  <si>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</si>
  <si>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</si>
  <si>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</si>
  <si>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</si>
  <si>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</si>
  <si>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</si>
  <si>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</si>
  <si>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</si>
  <si>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</si>
  <si>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</si>
  <si>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</si>
  <si>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</si>
  <si>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</si>
  <si>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</si>
  <si>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</si>
  <si>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</si>
  <si>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</si>
  <si>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</si>
  <si>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</si>
  <si>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</si>
  <si>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</si>
  <si>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</si>
  <si>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</si>
  <si>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</si>
  <si>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</si>
  <si>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</si>
  <si>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</si>
  <si>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</si>
  <si>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</si>
  <si>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</si>
  <si>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</si>
  <si>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</si>
  <si>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</si>
  <si>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</si>
  <si>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</si>
  <si>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</si>
  <si>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</si>
  <si>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</si>
  <si>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</si>
  <si>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</si>
  <si>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</si>
  <si>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</si>
  <si>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</si>
  <si>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</si>
  <si>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</si>
  <si>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</si>
  <si>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</si>
  <si>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</si>
  <si>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</si>
  <si>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</si>
  <si>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</si>
  <si>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</si>
  <si>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</si>
  <si>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</si>
  <si>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</si>
  <si>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</si>
  <si>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</si>
  <si>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</si>
  <si>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</si>
  <si>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</si>
  <si>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</si>
  <si>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</si>
  <si>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</si>
  <si>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</si>
  <si>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</si>
  <si>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</si>
  <si>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</si>
  <si>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</si>
  <si>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</si>
  <si>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</si>
  <si>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</si>
  <si>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</si>
  <si>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</si>
  <si>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</si>
  <si>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</si>
  <si>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</si>
  <si>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</si>
  <si>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</si>
  <si>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</si>
  <si>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</si>
  <si>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</si>
  <si>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</si>
  <si>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</si>
  <si>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</si>
  <si>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</si>
  <si>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</si>
  <si>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</si>
  <si>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</si>
  <si>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</si>
  <si>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</si>
  <si>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</si>
  <si>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</si>
  <si>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</si>
  <si>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</si>
  <si>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</si>
  <si>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</si>
  <si>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</si>
  <si>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</si>
  <si>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</si>
  <si>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</si>
  <si>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</si>
  <si>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</si>
  <si>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</si>
  <si>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</si>
  <si>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</si>
  <si>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</si>
  <si>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</si>
  <si>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</si>
  <si>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</si>
  <si>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</si>
  <si>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</si>
  <si>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</si>
  <si>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</si>
  <si>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</si>
  <si>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</si>
  <si>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</si>
  <si>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</si>
  <si>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</si>
  <si>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</si>
  <si>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</si>
  <si>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</si>
  <si>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</si>
  <si>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</si>
  <si>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</si>
  <si>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</si>
  <si>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</si>
  <si>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</si>
  <si>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</si>
  <si>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</si>
  <si>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</si>
  <si>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</si>
  <si>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</si>
  <si>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</si>
  <si>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</si>
  <si>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</si>
  <si>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</si>
  <si>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</si>
  <si>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</si>
  <si>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</si>
  <si>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</si>
  <si>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</si>
  <si>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</si>
  <si>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</si>
  <si>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</si>
  <si>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</si>
  <si>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</si>
  <si>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</si>
  <si>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</si>
  <si>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</si>
  <si>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</si>
  <si>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</si>
  <si>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</si>
  <si>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</si>
  <si>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</si>
  <si>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</si>
  <si>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</si>
  <si>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</si>
  <si>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</si>
  <si>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</si>
  <si>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</si>
  <si>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</si>
  <si>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</si>
  <si>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</si>
  <si>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</si>
  <si>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</si>
  <si>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</si>
  <si>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</si>
  <si>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</si>
  <si>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</si>
  <si>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</si>
  <si>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</si>
  <si>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</si>
  <si>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</si>
  <si>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</si>
  <si>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</si>
  <si>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</si>
  <si>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</si>
  <si>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</si>
  <si>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</si>
  <si>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</si>
  <si>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</si>
  <si>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</si>
  <si>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</si>
  <si>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</si>
  <si>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</si>
  <si>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</si>
  <si>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</si>
  <si>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</si>
  <si>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</si>
  <si>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</si>
  <si>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</si>
  <si>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</si>
  <si>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</si>
  <si>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</si>
  <si>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</si>
  <si>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</si>
  <si>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</si>
  <si>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</si>
  <si>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</si>
  <si>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</si>
  <si>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</si>
  <si>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</si>
  <si>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</si>
  <si>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</si>
  <si>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</si>
  <si>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</si>
  <si>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</si>
  <si>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</si>
  <si>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</si>
  <si>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</si>
  <si>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</si>
  <si>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</si>
  <si>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</si>
  <si>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</si>
  <si>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</si>
  <si>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</si>
  <si>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</si>
  <si>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</si>
  <si>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</si>
  <si>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</si>
  <si>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</si>
  <si>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</si>
  <si>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</si>
  <si>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</si>
  <si>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</si>
  <si>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</si>
  <si>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</si>
  <si>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</si>
  <si>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</si>
  <si>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</si>
  <si>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</si>
  <si>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</si>
  <si>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</si>
  <si>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</si>
  <si>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</si>
  <si>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</si>
  <si>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</si>
  <si>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</si>
  <si>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</si>
  <si>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</si>
  <si>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</si>
  <si>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</si>
  <si>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</si>
  <si>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</si>
  <si>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</si>
  <si>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</si>
  <si>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</si>
  <si>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</si>
  <si>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</si>
  <si>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</si>
  <si>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</si>
  <si>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</si>
  <si>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</si>
  <si>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</si>
  <si>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</si>
  <si>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</si>
  <si>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</si>
  <si>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</si>
  <si>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</si>
  <si>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</si>
  <si>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</si>
  <si>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</si>
  <si>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</si>
  <si>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</si>
  <si>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</si>
  <si>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</si>
  <si>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</si>
  <si>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</si>
  <si>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</si>
  <si>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</si>
  <si>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</si>
  <si>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</si>
  <si>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</si>
  <si>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</si>
  <si>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</si>
  <si>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</si>
  <si>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</si>
  <si>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</si>
  <si>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</si>
  <si>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</si>
  <si>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</si>
  <si>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</si>
  <si>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</si>
  <si>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</si>
  <si>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</si>
  <si>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</si>
  <si>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</si>
  <si>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</si>
  <si>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</si>
  <si>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</si>
  <si>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</si>
  <si>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</si>
  <si>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</si>
  <si>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</si>
  <si>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</si>
  <si>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</si>
  <si>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</si>
  <si>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</si>
  <si>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</si>
  <si>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</si>
  <si>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</si>
  <si>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</si>
  <si>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</si>
  <si>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</si>
  <si>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</si>
  <si>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</si>
  <si>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</si>
  <si>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</si>
  <si>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</si>
  <si>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</si>
  <si>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</si>
  <si>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</si>
  <si>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</si>
  <si>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</si>
  <si>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</si>
  <si>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</si>
  <si>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</si>
  <si>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</si>
  <si>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</si>
  <si>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</si>
  <si>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</si>
  <si>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</si>
  <si>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</si>
  <si>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</si>
  <si>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</si>
  <si>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</si>
  <si>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</si>
  <si>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</si>
  <si>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</si>
  <si>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</si>
  <si>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</si>
  <si>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</si>
  <si>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</si>
  <si>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</si>
  <si>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</si>
  <si>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</si>
  <si>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</si>
  <si>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</si>
  <si>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</si>
  <si>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</si>
  <si>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</si>
  <si>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</si>
  <si>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</si>
  <si>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</si>
  <si>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</si>
  <si>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</si>
  <si>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</si>
  <si>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</si>
  <si>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</si>
  <si>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</si>
  <si>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</si>
  <si>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</si>
  <si>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</si>
  <si>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</si>
  <si>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</si>
  <si>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</si>
  <si>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</si>
  <si>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</si>
  <si>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</si>
  <si>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</si>
  <si>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</si>
  <si>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</si>
  <si>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</si>
  <si>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</si>
  <si>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</si>
  <si>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</si>
  <si>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</si>
  <si>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</si>
  <si>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</si>
  <si>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</si>
  <si>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</si>
  <si>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</si>
  <si>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</si>
  <si>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</si>
  <si>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</si>
  <si>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</si>
  <si>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</si>
  <si>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</si>
  <si>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</si>
  <si>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</si>
  <si>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</si>
  <si>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</si>
  <si>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</si>
  <si>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</si>
  <si>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</si>
  <si>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</si>
  <si>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</si>
  <si>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</si>
  <si>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</si>
  <si>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</si>
  <si>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</si>
  <si>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</si>
  <si>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</si>
  <si>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</si>
  <si>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</si>
  <si>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</si>
  <si>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</si>
  <si>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</si>
  <si>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</si>
  <si>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</si>
  <si>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</si>
  <si>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</si>
  <si>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</si>
  <si>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</si>
  <si>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</si>
  <si>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</si>
  <si>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</si>
  <si>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</si>
  <si>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</si>
  <si>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</si>
  <si>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</si>
  <si>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</si>
  <si>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</si>
  <si>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</si>
  <si>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</si>
  <si>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</si>
  <si>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</si>
  <si>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</si>
  <si>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</si>
  <si>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</si>
  <si>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</si>
  <si>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</si>
  <si>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</si>
  <si>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</si>
  <si>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</si>
  <si>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</si>
  <si>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</si>
  <si>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</si>
  <si>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</si>
  <si>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</si>
  <si>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</si>
  <si>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</si>
  <si>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</si>
  <si>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</si>
  <si>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</si>
  <si>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</si>
  <si>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</si>
  <si>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</si>
  <si>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</si>
  <si>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</si>
  <si>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</si>
  <si>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</si>
  <si>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</si>
  <si>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</si>
  <si>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</si>
  <si>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</si>
  <si>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</si>
  <si>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</si>
  <si>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</si>
  <si>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</si>
  <si>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</si>
  <si>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</si>
  <si>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</si>
  <si>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</si>
  <si>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</si>
  <si>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</si>
  <si>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</si>
  <si>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</si>
  <si>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</si>
  <si>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</si>
  <si>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</si>
  <si>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</si>
  <si>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</si>
  <si>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</si>
  <si>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</si>
  <si>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</si>
  <si>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</si>
  <si>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</si>
  <si>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</si>
  <si>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</si>
  <si>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</si>
  <si>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</si>
  <si>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</si>
  <si>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</si>
  <si>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</si>
  <si>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</si>
  <si>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</si>
  <si>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</si>
  <si>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</si>
  <si>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</si>
  <si>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</si>
  <si>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</si>
  <si>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</si>
  <si>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</si>
  <si>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</si>
  <si>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</si>
  <si>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</si>
  <si>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</si>
  <si>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</si>
  <si>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</si>
  <si>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</si>
  <si>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</si>
  <si>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</si>
  <si>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</si>
  <si>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</si>
  <si>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</si>
  <si>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</si>
  <si>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</si>
  <si>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</si>
  <si>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</si>
  <si>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</si>
  <si>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</si>
  <si>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</si>
  <si>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</si>
  <si>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</si>
  <si>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</si>
  <si>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</si>
  <si>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</si>
  <si>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</si>
  <si>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</si>
  <si>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</si>
  <si>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</si>
  <si>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</si>
  <si>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</si>
  <si>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</si>
  <si>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</si>
  <si>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</si>
  <si>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</si>
  <si>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</si>
  <si>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</si>
  <si>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</si>
  <si>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</si>
  <si>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</si>
  <si>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</si>
  <si>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</si>
  <si>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</si>
  <si>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</si>
  <si>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</si>
  <si>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</si>
  <si>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</si>
  <si>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</si>
  <si>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</si>
  <si>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</si>
  <si>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</si>
  <si>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</si>
  <si>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</si>
  <si>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</si>
  <si>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</si>
  <si>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</si>
  <si>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</si>
  <si>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</si>
  <si>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</si>
  <si>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</si>
  <si>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</si>
  <si>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</si>
  <si>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</si>
  <si>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</si>
  <si>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</si>
  <si>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</si>
  <si>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</si>
  <si>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</si>
  <si>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</si>
  <si>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</si>
  <si>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</si>
  <si>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</si>
  <si>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</si>
  <si>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</si>
  <si>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</si>
  <si>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</si>
  <si>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</si>
  <si>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</si>
  <si>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</si>
  <si>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</si>
  <si>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</si>
  <si>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</si>
  <si>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</si>
  <si>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</si>
  <si>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</si>
  <si>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</si>
  <si>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</si>
  <si>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</si>
  <si>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</si>
  <si>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</si>
  <si>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</si>
  <si>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</si>
  <si>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</si>
  <si>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</si>
  <si>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</si>
  <si>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</si>
  <si>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</si>
  <si>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</si>
  <si>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</si>
  <si>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</si>
  <si>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</si>
  <si>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</si>
  <si>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</si>
  <si>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</si>
  <si>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</si>
  <si>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</si>
  <si>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</si>
  <si>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</si>
  <si>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</si>
  <si>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</si>
  <si>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</si>
  <si>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</si>
  <si>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</si>
  <si>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</si>
  <si>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</si>
  <si>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</si>
  <si>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</si>
  <si>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</si>
  <si>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</si>
  <si>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</si>
  <si>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</si>
  <si>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</si>
  <si>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</si>
  <si>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</si>
  <si>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</si>
  <si>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</si>
  <si>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</si>
  <si>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</si>
  <si>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</si>
  <si>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</si>
  <si>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</si>
  <si>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</si>
  <si>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</si>
  <si>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</si>
  <si>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</si>
  <si>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</si>
  <si>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</si>
  <si>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</si>
  <si>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</si>
  <si>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</si>
  <si>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</si>
  <si>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</si>
  <si>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</si>
  <si>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</si>
  <si>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</si>
  <si>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</si>
  <si>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</si>
  <si>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</si>
  <si>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</si>
  <si>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</si>
  <si>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</si>
  <si>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</si>
  <si>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</si>
  <si>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</si>
  <si>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</si>
  <si>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</si>
  <si>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</si>
  <si>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</si>
  <si>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</si>
  <si>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</si>
  <si>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</si>
  <si>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</si>
  <si>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</si>
  <si>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</si>
  <si>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</si>
  <si>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</si>
  <si>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</si>
  <si>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</si>
  <si>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</si>
  <si>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</si>
  <si>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</si>
  <si>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</si>
  <si>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</si>
  <si>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</si>
  <si>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</si>
  <si>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</si>
  <si>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</si>
  <si>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</si>
  <si>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</si>
  <si>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</si>
  <si>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</si>
  <si>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</si>
  <si>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</si>
  <si>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</si>
  <si>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</si>
  <si>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</si>
  <si>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</si>
  <si>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</si>
  <si>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</si>
  <si>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</si>
  <si>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</si>
  <si>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</si>
  <si>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</si>
  <si>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</si>
  <si>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</si>
  <si>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</si>
  <si>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</si>
  <si>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</si>
  <si>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</si>
  <si>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</si>
  <si>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</si>
  <si>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</si>
  <si>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</si>
  <si>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</si>
  <si>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</si>
  <si>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</si>
  <si>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</si>
  <si>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</si>
  <si>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</si>
  <si>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</si>
  <si>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</si>
  <si>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</si>
  <si>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</si>
  <si>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</si>
  <si>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</si>
  <si>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</si>
  <si>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</si>
  <si>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</si>
  <si>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</si>
  <si>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</si>
  <si>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</si>
  <si>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</si>
  <si>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</si>
  <si>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</si>
  <si>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</si>
  <si>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</si>
  <si>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</si>
  <si>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</si>
  <si>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</si>
  <si>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</si>
  <si>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</si>
  <si>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</si>
  <si>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</si>
  <si>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</si>
  <si>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</si>
  <si>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</si>
  <si>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</si>
  <si>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</si>
  <si>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</si>
  <si>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</si>
  <si>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</si>
  <si>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</si>
  <si>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</si>
  <si>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</si>
  <si>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</si>
  <si>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</si>
  <si>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</si>
  <si>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</si>
  <si>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</si>
  <si>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</si>
  <si>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</si>
  <si>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</si>
  <si>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</si>
  <si>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</si>
  <si>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</si>
  <si>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</si>
  <si>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</si>
  <si>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</si>
  <si>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</si>
  <si>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</si>
  <si>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</si>
  <si>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</si>
  <si>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</si>
  <si>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</si>
  <si>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</si>
  <si>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</si>
  <si>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</si>
  <si>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</si>
  <si>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</si>
  <si>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</si>
  <si>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</si>
  <si>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</si>
  <si>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</si>
  <si>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</si>
  <si>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</si>
  <si>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</si>
  <si>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</si>
  <si>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</si>
  <si>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</si>
  <si>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</si>
  <si>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</si>
  <si>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</si>
  <si>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</si>
  <si>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</si>
  <si>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</si>
  <si>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</si>
  <si>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</si>
  <si>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</si>
  <si>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</si>
  <si>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</si>
  <si>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</si>
  <si>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</si>
  <si>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</si>
  <si>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</si>
  <si>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</si>
  <si>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</si>
  <si>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</si>
  <si>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</si>
  <si>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</si>
  <si>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</si>
  <si>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</si>
  <si>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</si>
  <si>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</si>
  <si>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</si>
  <si>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</si>
  <si>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</si>
  <si>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</si>
  <si>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</si>
  <si>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</si>
  <si>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</si>
  <si>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</si>
  <si>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</si>
  <si>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</si>
  <si>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</si>
  <si>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</si>
  <si>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</si>
  <si>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</si>
  <si>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</si>
  <si>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</si>
  <si>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</si>
  <si>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</si>
  <si>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</si>
  <si>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</si>
  <si>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</si>
  <si>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</si>
  <si>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</si>
  <si>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</si>
  <si>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</si>
  <si>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</si>
  <si>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</si>
  <si>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</si>
  <si>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</si>
  <si>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</si>
  <si>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</si>
  <si>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</si>
  <si>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</si>
  <si>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</si>
  <si>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</si>
  <si>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</si>
  <si>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</si>
  <si>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</si>
  <si>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</si>
  <si>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</si>
  <si>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</si>
  <si>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</si>
  <si>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</si>
  <si>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</si>
  <si>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</si>
  <si>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</si>
  <si>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</si>
  <si>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</si>
  <si>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</si>
  <si>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</si>
  <si>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</si>
  <si>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</si>
  <si>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</si>
  <si>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</si>
  <si>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</si>
  <si>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</si>
  <si>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</si>
  <si>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</si>
  <si>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</si>
  <si>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</si>
  <si>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</si>
  <si>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</si>
  <si>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</si>
  <si>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</si>
  <si>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</si>
  <si>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</si>
  <si>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</si>
  <si>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</si>
  <si>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</si>
  <si>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</si>
  <si>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</si>
  <si>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</si>
  <si>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</si>
  <si>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</si>
  <si>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</si>
  <si>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</si>
  <si>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</si>
  <si>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</si>
  <si>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</si>
  <si>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</si>
  <si>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</si>
  <si>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</si>
  <si>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</si>
  <si>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</si>
  <si>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</si>
  <si>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</si>
  <si>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</si>
  <si>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</si>
  <si>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</si>
  <si>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</si>
  <si>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</si>
  <si>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</si>
  <si>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</si>
  <si>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</si>
  <si>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</si>
  <si>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</si>
  <si>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</si>
  <si>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</si>
  <si>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</si>
  <si>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</si>
  <si>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</si>
  <si>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</si>
  <si>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</si>
  <si>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</si>
  <si>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</si>
  <si>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</si>
  <si>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</si>
  <si>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</si>
  <si>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</si>
  <si>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</si>
  <si>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</si>
  <si>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</si>
  <si>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</si>
  <si>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</si>
  <si>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</si>
  <si>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</si>
  <si>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</si>
  <si>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</si>
  <si>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</si>
  <si>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</si>
  <si>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</si>
  <si>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</si>
  <si>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</si>
  <si>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</si>
  <si>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</si>
  <si>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</si>
  <si>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</si>
  <si>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</si>
  <si>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</si>
  <si>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</si>
  <si>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</si>
  <si>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</si>
  <si>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</si>
  <si>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</si>
  <si>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</si>
  <si>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</si>
  <si>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</si>
  <si>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</si>
  <si>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</si>
  <si>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</si>
  <si>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</si>
  <si>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</si>
  <si>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</si>
  <si>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</si>
  <si>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</si>
  <si>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</si>
  <si>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</si>
  <si>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</si>
  <si>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</si>
  <si>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</si>
  <si>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</si>
  <si>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</si>
  <si>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</si>
  <si>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</si>
  <si>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</si>
  <si>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</si>
  <si>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</si>
  <si>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</si>
  <si>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</si>
  <si>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</si>
  <si>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</si>
  <si>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</si>
  <si>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</si>
  <si>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</si>
  <si>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</si>
  <si>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</si>
  <si>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</si>
  <si>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</si>
  <si>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</si>
  <si>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</si>
  <si>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</si>
  <si>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</si>
  <si>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</si>
  <si>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</si>
  <si>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</si>
  <si>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</si>
  <si>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</si>
  <si>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</si>
  <si>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</si>
  <si>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</si>
  <si>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</si>
  <si>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</si>
  <si>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</si>
  <si>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</si>
  <si>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</si>
  <si>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</si>
  <si>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</si>
  <si>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</si>
  <si>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</si>
  <si>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</si>
  <si>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</si>
  <si>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</si>
  <si>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</si>
  <si>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</si>
  <si>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</si>
  <si>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</si>
  <si>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</si>
  <si>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</si>
  <si>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</si>
  <si>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</si>
  <si>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</si>
  <si>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</si>
  <si>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</si>
  <si>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</si>
  <si>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</si>
  <si>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</si>
  <si>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</si>
  <si>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</si>
  <si>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</si>
  <si>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</si>
  <si>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</si>
  <si>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</si>
  <si>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</si>
  <si>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</si>
  <si>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</si>
  <si>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</si>
  <si>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</si>
  <si>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</si>
  <si>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</si>
  <si>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</si>
  <si>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</si>
  <si>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</si>
  <si>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</si>
  <si>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</si>
  <si>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</si>
  <si>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</si>
  <si>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</si>
  <si>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</si>
  <si>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</si>
  <si>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</si>
  <si>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</si>
  <si>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</si>
  <si>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</si>
  <si>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</si>
  <si>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</si>
  <si>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</si>
  <si>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</si>
  <si>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</si>
  <si>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</si>
  <si>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</si>
  <si>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</si>
  <si>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</si>
  <si>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</si>
  <si>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</si>
  <si>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</si>
  <si>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</si>
  <si>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</si>
  <si>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</si>
  <si>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</si>
  <si>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</si>
  <si>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</si>
  <si>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</si>
  <si>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</si>
  <si>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</si>
  <si>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</si>
  <si>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</si>
  <si>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</si>
  <si>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</si>
  <si>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</si>
  <si>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</si>
  <si>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</si>
  <si>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</si>
  <si>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</si>
  <si>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</si>
  <si>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</si>
  <si>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</si>
  <si>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</si>
  <si>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</si>
  <si>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</si>
  <si>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</si>
  <si>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</si>
  <si>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</si>
  <si>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</si>
  <si>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</si>
  <si>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</si>
  <si>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</si>
  <si>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</si>
  <si>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</si>
  <si>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</si>
  <si>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</si>
  <si>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</si>
  <si>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</si>
  <si>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</si>
  <si>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</si>
  <si>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</si>
  <si>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</si>
  <si>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</si>
  <si>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</si>
  <si>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</si>
  <si>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</si>
  <si>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</si>
  <si>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</si>
  <si>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</si>
  <si>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</si>
  <si>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</si>
  <si>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</si>
  <si>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</si>
  <si>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</si>
  <si>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</si>
  <si>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</si>
  <si>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</si>
  <si>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</si>
  <si>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</si>
  <si>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</si>
  <si>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</si>
  <si>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</si>
  <si>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</si>
  <si>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</si>
  <si>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</si>
  <si>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</si>
  <si>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</si>
  <si>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</si>
  <si>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</si>
  <si>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</si>
  <si>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</si>
  <si>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</si>
  <si>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</si>
  <si>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</si>
  <si>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</si>
  <si>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</si>
  <si>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</si>
  <si>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</si>
  <si>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</si>
  <si>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</si>
  <si>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</si>
  <si>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</si>
  <si>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</si>
  <si>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</si>
  <si>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</si>
  <si>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</si>
  <si>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</si>
  <si>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</si>
  <si>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</si>
  <si>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</si>
  <si>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</si>
  <si>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</si>
  <si>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</si>
  <si>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</si>
  <si>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</si>
  <si>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</si>
  <si>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</si>
  <si>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</si>
  <si>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</si>
  <si>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</si>
  <si>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</si>
  <si>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</si>
  <si>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</si>
  <si>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</si>
  <si>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</si>
  <si>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</si>
  <si>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</si>
  <si>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</si>
  <si>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</si>
  <si>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</si>
  <si>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</si>
  <si>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</si>
  <si>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</si>
  <si>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</si>
  <si>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</si>
  <si>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</si>
  <si>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</si>
  <si>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</si>
  <si>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</si>
  <si>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</si>
  <si>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</si>
  <si>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</si>
  <si>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</si>
  <si>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</si>
  <si>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</si>
  <si>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</si>
  <si>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</si>
  <si>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</si>
  <si>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</si>
  <si>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</si>
  <si>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</si>
  <si>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</si>
  <si>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</si>
  <si>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</si>
  <si>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</si>
  <si>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</si>
  <si>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</si>
  <si>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</si>
  <si>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</si>
  <si>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</si>
  <si>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</si>
  <si>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</si>
  <si>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</si>
  <si>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</si>
  <si>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</si>
  <si>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</si>
  <si>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</si>
  <si>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</si>
  <si>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</si>
  <si>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</si>
  <si>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</si>
  <si>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</si>
  <si>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</si>
  <si>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</si>
  <si>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</si>
  <si>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</si>
  <si>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</si>
  <si>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</si>
  <si>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</si>
  <si>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</si>
  <si>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</si>
  <si>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</si>
  <si>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</si>
  <si>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</si>
  <si>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</si>
  <si>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</si>
  <si>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</si>
  <si>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</si>
  <si>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</si>
  <si>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</si>
  <si>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</si>
  <si>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</si>
  <si>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</si>
  <si>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</si>
  <si>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</si>
  <si>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</si>
  <si>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</si>
  <si>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</si>
  <si>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</si>
  <si>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</si>
  <si>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</si>
  <si>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</si>
  <si>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</si>
  <si>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</si>
  <si>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</si>
  <si>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</si>
  <si>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</si>
  <si>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</si>
  <si>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</si>
  <si>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</si>
  <si>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</si>
  <si>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</si>
  <si>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</si>
  <si>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</si>
  <si>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</si>
  <si>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</si>
  <si>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</si>
  <si>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</si>
  <si>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</si>
  <si>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</si>
  <si>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</si>
  <si>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</si>
  <si>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</si>
  <si>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</si>
  <si>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</si>
  <si>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</si>
  <si>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</si>
  <si>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</si>
  <si>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</si>
  <si>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</si>
  <si>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</si>
  <si>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</si>
  <si>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</si>
  <si>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</si>
  <si>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</si>
  <si>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</si>
  <si>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</si>
  <si>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</si>
  <si>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</si>
  <si>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</si>
  <si>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</si>
  <si>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</si>
  <si>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</si>
  <si>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</si>
  <si>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</si>
  <si>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</si>
  <si>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</si>
  <si>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</si>
  <si>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</si>
  <si>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</si>
  <si>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</si>
  <si>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</si>
  <si>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</si>
  <si>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</si>
  <si>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</si>
  <si>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</si>
  <si>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</si>
  <si>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</si>
  <si>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</si>
  <si>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</si>
  <si>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</si>
  <si>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</si>
  <si>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</si>
  <si>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</si>
  <si>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</si>
  <si>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</si>
  <si>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</si>
  <si>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</si>
  <si>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</si>
  <si>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</si>
  <si>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</si>
  <si>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</si>
  <si>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</si>
  <si>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</si>
  <si>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</si>
  <si>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</si>
  <si>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</si>
  <si>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</si>
  <si>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</si>
  <si>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</si>
  <si>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</si>
  <si>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</si>
  <si>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</si>
  <si>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</si>
  <si>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</si>
  <si>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</si>
  <si>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</si>
  <si>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</si>
  <si>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</si>
  <si>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</si>
  <si>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</si>
  <si>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</si>
  <si>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</si>
  <si>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</si>
  <si>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</si>
  <si>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</si>
  <si>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</si>
  <si>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</si>
  <si>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</si>
  <si>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</si>
  <si>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</si>
  <si>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</si>
  <si>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</si>
  <si>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</si>
  <si>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</si>
  <si>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</si>
  <si>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</si>
  <si>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</si>
  <si>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</si>
  <si>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</si>
  <si>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</si>
  <si>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</si>
  <si>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</si>
  <si>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</si>
  <si>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</si>
  <si>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</si>
  <si>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</si>
  <si>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</si>
  <si>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</si>
  <si>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</si>
  <si>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</si>
  <si>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</si>
  <si>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</si>
  <si>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</si>
  <si>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</si>
  <si>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</si>
  <si>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</si>
  <si>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</si>
  <si>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</si>
  <si>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</si>
  <si>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</si>
  <si>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</si>
  <si>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</si>
  <si>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</si>
  <si>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</si>
  <si>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</si>
  <si>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</si>
  <si>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</si>
  <si>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</si>
  <si>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</si>
  <si>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</si>
  <si>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</si>
  <si>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</si>
  <si>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</si>
  <si>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</si>
  <si>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</si>
  <si>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</si>
  <si>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</si>
  <si>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</si>
  <si>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</si>
  <si>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</si>
  <si>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</si>
  <si>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</si>
  <si>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</si>
  <si>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</si>
  <si>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</si>
  <si>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</si>
  <si>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</si>
  <si>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</si>
  <si>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</si>
  <si>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</si>
  <si>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</si>
  <si>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</si>
  <si>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</si>
  <si>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</si>
  <si>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</si>
  <si>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</si>
  <si>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</si>
  <si>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</si>
  <si>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</si>
  <si>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</si>
  <si>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</si>
  <si>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</si>
  <si>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</si>
  <si>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</si>
  <si>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</si>
  <si>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</si>
  <si>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</si>
  <si>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</si>
  <si>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</si>
  <si>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</si>
  <si>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</si>
  <si>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</si>
  <si>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</si>
  <si>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</si>
  <si>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</si>
  <si>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</si>
  <si>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</si>
  <si>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</si>
  <si>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</si>
  <si>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</si>
  <si>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</si>
  <si>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</si>
  <si>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</si>
  <si>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</si>
  <si>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</si>
  <si>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</si>
  <si>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</si>
  <si>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</si>
  <si>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</si>
  <si>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</si>
  <si>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</si>
  <si>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</si>
  <si>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</si>
  <si>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</si>
  <si>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</si>
  <si>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</si>
  <si>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</si>
  <si>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</si>
  <si>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</si>
  <si>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</si>
  <si>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</si>
  <si>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</si>
  <si>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</si>
  <si>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</si>
  <si>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</si>
  <si>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</si>
  <si>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</si>
  <si>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</si>
  <si>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</si>
  <si>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</si>
  <si>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</si>
  <si>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</si>
  <si>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</si>
  <si>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</si>
  <si>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</si>
  <si>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</si>
  <si>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</si>
  <si>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</si>
  <si>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</si>
  <si>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</si>
  <si>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</si>
  <si>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</si>
  <si>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</si>
  <si>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</si>
  <si>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</si>
  <si>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</si>
  <si>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</si>
  <si>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</si>
  <si>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</si>
  <si>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</si>
  <si>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</si>
  <si>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</si>
  <si>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</si>
  <si>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</si>
  <si>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</si>
  <si>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</si>
  <si>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</si>
  <si>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</si>
  <si>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</si>
  <si>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</si>
  <si>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</si>
  <si>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</si>
  <si>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</si>
  <si>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</si>
  <si>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</si>
  <si>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</si>
  <si>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</si>
  <si>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</si>
  <si>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</si>
  <si>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</si>
  <si>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</si>
  <si>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</si>
  <si>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</si>
  <si>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</si>
  <si>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</si>
  <si>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</si>
  <si>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</si>
  <si>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</si>
  <si>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</si>
  <si>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</si>
  <si>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</si>
  <si>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</si>
  <si>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</si>
  <si>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</si>
  <si>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</si>
  <si>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</si>
  <si>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</si>
  <si>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</si>
  <si>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</si>
  <si>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</si>
  <si>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</si>
  <si>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</si>
  <si>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</si>
  <si>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</si>
  <si>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</si>
  <si>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</si>
  <si>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</si>
  <si>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</si>
  <si>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</si>
  <si>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</si>
  <si>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</si>
  <si>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</si>
  <si>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</si>
  <si>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</si>
  <si>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</si>
  <si>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</si>
  <si>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</si>
  <si>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</si>
  <si>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</si>
  <si>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</si>
  <si>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</si>
  <si>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</si>
  <si>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</si>
  <si>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</si>
  <si>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</si>
  <si>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</si>
  <si>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</si>
  <si>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</si>
  <si>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</si>
  <si>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</si>
  <si>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</si>
  <si>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</si>
  <si>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</si>
  <si>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</si>
  <si>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</si>
  <si>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</si>
  <si>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</si>
  <si>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</si>
  <si>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</si>
  <si>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</si>
  <si>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</si>
  <si>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</si>
  <si>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</si>
  <si>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</si>
  <si>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</si>
  <si>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</si>
  <si>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</si>
  <si>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</si>
  <si>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</si>
  <si>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</si>
  <si>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</si>
  <si>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</si>
  <si>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</si>
  <si>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</si>
  <si>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</si>
  <si>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</si>
  <si>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</si>
  <si>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</si>
  <si>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</si>
  <si>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</si>
  <si>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</si>
  <si>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</si>
  <si>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</si>
  <si>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</si>
  <si>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</si>
  <si>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</si>
  <si>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</si>
  <si>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</si>
  <si>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</si>
  <si>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</si>
  <si>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</si>
  <si>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</si>
  <si>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</si>
  <si>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</si>
  <si>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</si>
  <si>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</si>
  <si>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</si>
  <si>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</si>
  <si>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</si>
  <si>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</si>
  <si>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</si>
  <si>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</si>
  <si>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</si>
  <si>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</si>
  <si>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</si>
  <si>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</si>
  <si>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</si>
  <si>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</si>
  <si>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</si>
  <si>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</si>
  <si>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</si>
  <si>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</si>
  <si>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</si>
  <si>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</si>
  <si>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</si>
  <si>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</si>
  <si>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</si>
  <si>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</si>
  <si>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</si>
  <si>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</si>
  <si>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</si>
  <si>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</si>
  <si>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</si>
  <si>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</si>
  <si>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</si>
  <si>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</si>
  <si>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</si>
  <si>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</si>
  <si>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</si>
  <si>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</si>
  <si>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</si>
  <si>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</si>
  <si>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</si>
  <si>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</si>
  <si>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</si>
  <si>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</si>
  <si>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</si>
  <si>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</si>
  <si>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</si>
  <si>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</si>
  <si>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</si>
  <si>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</si>
  <si>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</si>
  <si>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</si>
  <si>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</si>
  <si>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</si>
  <si>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</si>
  <si>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</si>
  <si>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</si>
  <si>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</si>
  <si>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</si>
  <si>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</si>
  <si>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</si>
  <si>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</si>
  <si>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</si>
  <si>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</si>
  <si>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</si>
  <si>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</si>
  <si>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</si>
  <si>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</si>
  <si>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</si>
  <si>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</si>
  <si>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</si>
  <si>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</si>
  <si>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</si>
  <si>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</si>
  <si>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</si>
  <si>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</si>
  <si>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</si>
  <si>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</si>
  <si>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</si>
  <si>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</si>
  <si>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</si>
  <si>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</si>
  <si>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</si>
  <si>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</si>
  <si>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</si>
  <si>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</si>
  <si>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</si>
  <si>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</si>
  <si>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</si>
  <si>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</si>
  <si>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</si>
  <si>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</si>
  <si>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</si>
  <si>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</si>
  <si>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</si>
  <si>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</si>
  <si>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</si>
  <si>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</si>
  <si>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</si>
  <si>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</si>
  <si>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</si>
  <si>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</si>
  <si>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</si>
  <si>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</si>
  <si>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</si>
  <si>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</si>
  <si>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</si>
  <si>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</si>
  <si>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</si>
  <si>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</si>
  <si>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</si>
  <si>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</si>
  <si>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</si>
  <si>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</si>
  <si>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</si>
  <si>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</si>
  <si>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</si>
  <si>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</si>
  <si>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</si>
  <si>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</si>
  <si>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</si>
  <si>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</si>
  <si>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</si>
  <si>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</si>
  <si>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</si>
  <si>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</si>
  <si>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</si>
  <si>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</si>
  <si>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</si>
  <si>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</si>
  <si>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</si>
  <si>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</si>
  <si>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</si>
  <si>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</si>
  <si>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</si>
  <si>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</si>
  <si>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</si>
  <si>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</si>
  <si>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</si>
  <si>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</si>
  <si>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</si>
  <si>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</si>
  <si>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</si>
  <si>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</si>
  <si>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</si>
  <si>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</si>
  <si>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</si>
  <si>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</si>
  <si>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</si>
  <si>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</si>
  <si>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</si>
  <si>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</si>
  <si>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</si>
  <si>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</si>
  <si>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</si>
  <si>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</si>
  <si>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</si>
  <si>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</si>
  <si>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</si>
  <si>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</si>
  <si>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</si>
  <si>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</si>
  <si>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</si>
  <si>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</si>
  <si>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</si>
  <si>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</si>
  <si>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</si>
  <si>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</si>
  <si>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</si>
  <si>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</si>
  <si>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</si>
  <si>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</si>
  <si>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</si>
  <si>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</si>
  <si>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</si>
  <si>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</si>
  <si>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</si>
  <si>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</si>
  <si>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</si>
  <si>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</si>
  <si>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</si>
  <si>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</si>
  <si>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</si>
  <si>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</si>
  <si>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</si>
  <si>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</si>
  <si>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</si>
  <si>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</si>
  <si>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</si>
  <si>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</si>
  <si>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</si>
  <si>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</si>
  <si>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</si>
  <si>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</si>
  <si>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</si>
  <si>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</si>
  <si>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</si>
  <si>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</si>
  <si>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</si>
  <si>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</si>
  <si>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</si>
  <si>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</si>
  <si>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</si>
  <si>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</si>
  <si>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</si>
  <si>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</si>
  <si>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</si>
  <si>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</si>
  <si>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</si>
  <si>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</si>
  <si>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</si>
  <si>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</si>
  <si>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</si>
  <si>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</si>
  <si>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</si>
  <si>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</si>
  <si>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</si>
  <si>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</si>
  <si>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</si>
  <si>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</si>
  <si>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</si>
  <si>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</si>
  <si>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</si>
  <si>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</si>
  <si>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</si>
  <si>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</si>
  <si>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</si>
  <si>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</si>
  <si>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</si>
  <si>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</si>
  <si>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</si>
  <si>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</si>
  <si>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</si>
  <si>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</si>
  <si>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</si>
  <si>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</si>
  <si>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</si>
  <si>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</si>
  <si>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</si>
  <si>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</si>
  <si>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</si>
  <si>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</si>
  <si>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</si>
  <si>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</si>
  <si>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</si>
  <si>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</si>
  <si>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</si>
  <si>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</si>
  <si>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</si>
  <si>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</si>
  <si>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</si>
  <si>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</si>
  <si>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</si>
  <si>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</si>
  <si>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</si>
  <si>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</si>
  <si>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</si>
  <si>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</si>
  <si>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</si>
  <si>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</si>
  <si>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</si>
  <si>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</si>
  <si>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</si>
  <si>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</si>
  <si>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</si>
  <si>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</si>
  <si>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</si>
  <si>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</si>
  <si>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</si>
  <si>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</si>
  <si>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</si>
  <si>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</si>
  <si>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</si>
  <si>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</si>
  <si>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</si>
  <si>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</si>
  <si>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</si>
  <si>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</si>
  <si>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</si>
  <si>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</si>
  <si>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</si>
  <si>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</si>
  <si>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</si>
  <si>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</si>
  <si>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</si>
  <si>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</si>
  <si>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</si>
  <si>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</si>
  <si>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</si>
  <si>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</si>
  <si>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</si>
  <si>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</si>
  <si>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</si>
  <si>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</si>
  <si>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</si>
  <si>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</si>
  <si>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</si>
  <si>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</si>
  <si>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</si>
  <si>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</si>
  <si>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</si>
  <si>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</si>
  <si>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</si>
  <si>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</si>
  <si>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</si>
  <si>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</si>
  <si>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</si>
  <si>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</si>
  <si>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</si>
  <si>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</si>
  <si>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</si>
  <si>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</si>
  <si>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</si>
  <si>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</si>
  <si>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</si>
  <si>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</si>
  <si>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</si>
  <si>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</si>
  <si>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</si>
  <si>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</si>
  <si>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</si>
  <si>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</si>
  <si>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</si>
  <si>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</si>
  <si>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</si>
  <si>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</si>
  <si>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</si>
  <si>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</si>
  <si>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</si>
  <si>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</si>
  <si>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</si>
  <si>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</si>
  <si>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</si>
  <si>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</si>
  <si>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</si>
  <si>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</si>
  <si>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</si>
  <si>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</si>
  <si>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</si>
  <si>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</si>
  <si>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</si>
  <si>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</si>
  <si>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</si>
  <si>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</si>
  <si>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</si>
  <si>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</si>
  <si>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</si>
  <si>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</si>
  <si>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</si>
  <si>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</si>
  <si>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</si>
  <si>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</si>
  <si>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</si>
  <si>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</si>
  <si>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</si>
  <si>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</si>
  <si>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</si>
  <si>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</si>
  <si>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</si>
  <si>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</si>
  <si>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</si>
  <si>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</si>
  <si>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</si>
  <si>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</si>
  <si>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</si>
  <si>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</si>
  <si>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</si>
  <si>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</si>
  <si>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</si>
  <si>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</si>
  <si>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</si>
  <si>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</si>
  <si>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</si>
  <si>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</si>
  <si>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</si>
  <si>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</si>
  <si>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</si>
  <si>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</si>
  <si>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</si>
  <si>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</si>
  <si>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</si>
  <si>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</si>
  <si>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</si>
  <si>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</si>
  <si>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</si>
  <si>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</si>
  <si>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</si>
  <si>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</si>
  <si>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</si>
  <si>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</si>
  <si>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</si>
  <si>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</si>
  <si>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</si>
  <si>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</si>
  <si>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</si>
  <si>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</si>
  <si>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</si>
  <si>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</si>
  <si>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</si>
  <si>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</si>
  <si>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</si>
  <si>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</si>
  <si>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</si>
  <si>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</si>
  <si>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</si>
  <si>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</si>
  <si>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</si>
  <si>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</si>
  <si>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</si>
  <si>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</si>
  <si>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</si>
  <si>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</si>
  <si>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</si>
  <si>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</si>
  <si>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</si>
  <si>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</si>
  <si>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</si>
  <si>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</si>
  <si>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</si>
  <si>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</si>
  <si>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</si>
  <si>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</si>
  <si>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</si>
  <si>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</si>
  <si>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</si>
  <si>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</si>
  <si>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</si>
  <si>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</si>
  <si>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</si>
  <si>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</si>
  <si>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</si>
  <si>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</si>
  <si>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</si>
  <si>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</si>
  <si>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</si>
  <si>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</si>
  <si>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</si>
  <si>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</si>
  <si>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</si>
  <si>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</si>
  <si>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</si>
  <si>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</si>
  <si>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</si>
  <si>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</si>
  <si>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</si>
  <si>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</si>
  <si>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</si>
  <si>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</si>
  <si>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</si>
  <si>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</si>
  <si>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</si>
  <si>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</si>
  <si>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</si>
  <si>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</si>
  <si>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</si>
  <si>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</si>
  <si>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</si>
  <si>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</si>
  <si>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</si>
  <si>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</si>
  <si>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</si>
  <si>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</si>
  <si>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</si>
  <si>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</si>
  <si>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</si>
  <si>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</si>
  <si>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</si>
  <si>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</si>
  <si>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</si>
  <si>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</si>
  <si>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</si>
  <si>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</si>
  <si>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</si>
  <si>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</si>
  <si>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</si>
  <si>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</si>
  <si>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</si>
  <si>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</si>
  <si>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</si>
  <si>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</si>
  <si>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</si>
  <si>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</si>
  <si>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</si>
  <si>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</si>
  <si>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</si>
  <si>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</si>
  <si>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</si>
  <si>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</si>
  <si>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</si>
  <si>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</si>
  <si>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</si>
  <si>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</si>
  <si>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</si>
  <si>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</si>
  <si>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</si>
  <si>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</si>
  <si>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</si>
  <si>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</si>
  <si>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</si>
  <si>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</si>
  <si>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</si>
  <si>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</si>
  <si>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</si>
  <si>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</si>
  <si>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</si>
  <si>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</si>
  <si>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</si>
  <si>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</si>
  <si>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</si>
  <si>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</si>
  <si>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</si>
  <si>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</si>
  <si>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</si>
  <si>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</si>
  <si>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</si>
  <si>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</si>
  <si>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</si>
  <si>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</si>
  <si>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</si>
  <si>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</si>
  <si>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</si>
  <si>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</si>
  <si>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</si>
  <si>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</si>
  <si>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</si>
  <si>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</si>
  <si>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</si>
  <si>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</si>
  <si>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</si>
  <si>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</si>
  <si>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</si>
  <si>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</si>
  <si>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</si>
  <si>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</si>
  <si>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</si>
  <si>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</si>
  <si>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</si>
  <si>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</si>
  <si>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</si>
  <si>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</si>
  <si>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</si>
  <si>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</si>
  <si>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</si>
  <si>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</si>
  <si>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</si>
  <si>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</si>
  <si>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</si>
  <si>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</si>
  <si>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</si>
  <si>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</si>
  <si>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</si>
  <si>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</si>
  <si>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</si>
  <si>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</si>
  <si>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</si>
  <si>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</si>
  <si>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</si>
  <si>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</si>
  <si>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</si>
  <si>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</si>
  <si>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</si>
  <si>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</si>
  <si>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</si>
  <si>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</si>
  <si>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</si>
  <si>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</si>
  <si>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</si>
  <si>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</si>
  <si>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</si>
  <si>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</si>
  <si>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</si>
  <si>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</si>
  <si>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</si>
  <si>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</si>
  <si>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</si>
  <si>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</si>
  <si>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</si>
  <si>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</si>
  <si>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</si>
  <si>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</si>
  <si>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</si>
  <si>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</si>
  <si>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</si>
  <si>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</si>
  <si>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</si>
  <si>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</si>
  <si>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</si>
  <si>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</si>
  <si>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</si>
  <si>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</si>
  <si>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</si>
  <si>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</si>
  <si>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</si>
  <si>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</si>
  <si>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</si>
  <si>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</si>
  <si>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</si>
  <si>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</si>
  <si>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</si>
  <si>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</si>
  <si>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</si>
  <si>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</si>
  <si>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</si>
  <si>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</si>
  <si>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</si>
  <si>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</si>
  <si>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</si>
  <si>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</si>
  <si>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</si>
  <si>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</si>
  <si>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</si>
  <si>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</si>
  <si>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</si>
  <si>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</si>
  <si>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</si>
  <si>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</si>
  <si>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</si>
  <si>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</si>
  <si>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</si>
  <si>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</si>
  <si>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</si>
  <si>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</si>
  <si>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</si>
  <si>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</si>
  <si>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</si>
  <si>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</si>
  <si>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</si>
  <si>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</si>
  <si>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</si>
  <si>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</si>
  <si>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</si>
  <si>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</si>
  <si>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</si>
  <si>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</si>
  <si>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</si>
  <si>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</si>
  <si>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</si>
  <si>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</si>
  <si>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</si>
  <si>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</si>
  <si>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</si>
  <si>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</si>
  <si>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</si>
  <si>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</si>
  <si>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</si>
  <si>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</si>
  <si>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</si>
  <si>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</si>
  <si>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</si>
  <si>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</si>
  <si>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</si>
  <si>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</si>
  <si>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</si>
  <si>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</si>
  <si>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</si>
  <si>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</si>
  <si>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</si>
  <si>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</si>
  <si>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</si>
  <si>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</si>
  <si>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</si>
  <si>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</si>
  <si>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</si>
  <si>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</si>
  <si>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</si>
  <si>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</si>
  <si>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</si>
  <si>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</si>
  <si>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</si>
  <si>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</si>
  <si>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</si>
  <si>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</si>
  <si>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</si>
  <si>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</si>
  <si>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</si>
  <si>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</si>
  <si>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</si>
  <si>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</si>
  <si>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</si>
  <si>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</si>
  <si>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</si>
  <si>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</si>
  <si>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</si>
  <si>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</si>
  <si>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</si>
  <si>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</si>
  <si>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</si>
  <si>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</si>
  <si>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</si>
  <si>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</si>
  <si>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</si>
  <si>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</si>
  <si>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</si>
  <si>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</si>
  <si>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</si>
  <si>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</si>
  <si>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</si>
  <si>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</si>
  <si>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</si>
  <si>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</si>
  <si>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</si>
  <si>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</si>
  <si>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</si>
  <si>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</si>
  <si>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</si>
  <si>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</si>
  <si>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</si>
  <si>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</si>
  <si>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</si>
  <si>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</si>
  <si>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</si>
  <si>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</si>
  <si>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</si>
  <si>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</si>
  <si>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</si>
  <si>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</si>
  <si>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</si>
  <si>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</si>
  <si>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</si>
  <si>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</si>
  <si>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</si>
  <si>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</si>
  <si>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</si>
  <si>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</si>
  <si>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</si>
  <si>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</si>
  <si>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</si>
  <si>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</si>
  <si>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</si>
  <si>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</si>
  <si>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</si>
  <si>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</si>
  <si>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</si>
  <si>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</si>
  <si>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</si>
  <si>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</si>
  <si>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</si>
  <si>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</si>
  <si>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</si>
  <si>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</si>
  <si>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</si>
  <si>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</si>
  <si>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</si>
  <si>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</si>
  <si>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</si>
  <si>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</si>
  <si>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</si>
  <si>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</si>
  <si>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</si>
  <si>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</si>
  <si>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</si>
  <si>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</si>
  <si>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</si>
  <si>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</si>
  <si>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</si>
  <si>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</si>
  <si>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</si>
  <si>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</si>
  <si>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</si>
  <si>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</si>
  <si>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</si>
  <si>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</si>
  <si>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</si>
  <si>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</si>
  <si>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</si>
  <si>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</si>
  <si>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</si>
  <si>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</si>
  <si>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</si>
  <si>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</si>
  <si>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</si>
  <si>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</si>
  <si>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</si>
  <si>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</si>
  <si>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</si>
  <si>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</si>
  <si>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</si>
  <si>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</si>
  <si>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</si>
  <si>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</si>
  <si>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</si>
  <si>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</si>
  <si>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</si>
  <si>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</si>
  <si>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</si>
  <si>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</si>
  <si>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</si>
  <si>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</si>
  <si>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</si>
  <si>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</si>
  <si>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</si>
  <si>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</si>
  <si>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</si>
  <si>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</si>
  <si>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</si>
  <si>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</si>
  <si>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</si>
  <si>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</si>
  <si>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</si>
  <si>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</si>
  <si>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</si>
  <si>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</si>
  <si>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</si>
  <si>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</si>
  <si>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</si>
  <si>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</si>
  <si>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</si>
  <si>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</si>
  <si>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</si>
  <si>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</si>
  <si>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</si>
  <si>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</si>
  <si>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</si>
  <si>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</si>
  <si>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</si>
  <si>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</si>
  <si>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</si>
  <si>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</si>
  <si>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</si>
  <si>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</si>
  <si>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</si>
  <si>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</si>
  <si>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</si>
  <si>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</si>
  <si>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</si>
  <si>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</si>
  <si>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</si>
  <si>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</si>
  <si>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</si>
  <si>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</si>
  <si>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</si>
  <si>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</si>
  <si>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</si>
  <si>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</si>
  <si>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</si>
  <si>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</si>
  <si>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</si>
  <si>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</si>
  <si>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</si>
  <si>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</si>
  <si>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</si>
  <si>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</si>
  <si>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</si>
  <si>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</si>
  <si>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</si>
  <si>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</si>
  <si>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</si>
  <si>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</si>
  <si>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</si>
  <si>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</si>
  <si>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</si>
  <si>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</si>
  <si>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</si>
  <si>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</si>
  <si>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</si>
  <si>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</si>
  <si>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</si>
  <si>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</si>
  <si>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</si>
  <si>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</si>
  <si>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</si>
  <si>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</si>
  <si>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</si>
  <si>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</si>
  <si>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</si>
  <si>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</si>
  <si>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</si>
  <si>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</si>
  <si>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</si>
  <si>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</si>
  <si>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</si>
  <si>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</si>
  <si>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</si>
  <si>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</si>
  <si>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</si>
  <si>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</si>
  <si>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</si>
  <si>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</si>
  <si>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</si>
  <si>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</si>
  <si>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</si>
  <si>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</si>
  <si>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</si>
  <si>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</si>
  <si>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</si>
  <si>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</si>
  <si>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</si>
  <si>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</si>
  <si>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</si>
  <si>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</si>
  <si>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</si>
  <si>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</si>
  <si>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</si>
  <si>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</si>
  <si>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</si>
  <si>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</si>
  <si>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</si>
  <si>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</si>
  <si>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</si>
  <si>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</si>
  <si>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</si>
  <si>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</si>
  <si>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</si>
  <si>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</si>
  <si>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</si>
  <si>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</si>
  <si>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</si>
  <si>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</si>
  <si>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</si>
  <si>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</si>
  <si>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</si>
  <si>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</si>
  <si>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</si>
  <si>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</si>
  <si>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</si>
  <si>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</si>
  <si>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</si>
  <si>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</si>
  <si>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</si>
  <si>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</si>
  <si>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</si>
  <si>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</si>
  <si>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</si>
  <si>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</si>
  <si>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</si>
  <si>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</si>
  <si>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</si>
  <si>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</si>
  <si>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</si>
  <si>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</si>
  <si>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</si>
  <si>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</si>
  <si>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</si>
  <si>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</si>
  <si>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</si>
  <si>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</si>
  <si>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</si>
  <si>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</si>
  <si>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</si>
  <si>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</si>
  <si>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</si>
  <si>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</si>
  <si>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</si>
  <si>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</si>
  <si>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</si>
  <si>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</si>
  <si>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</si>
  <si>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</si>
  <si>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</si>
  <si>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</si>
  <si>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</si>
  <si>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</si>
  <si>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</si>
  <si>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</si>
  <si>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</si>
  <si>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</si>
  <si>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</si>
  <si>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</si>
  <si>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</si>
  <si>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</si>
  <si>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</si>
  <si>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</si>
  <si>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</si>
  <si>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</si>
  <si>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</si>
  <si>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</si>
  <si>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</si>
  <si>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</si>
  <si>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</si>
  <si>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</si>
  <si>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</si>
  <si>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</si>
  <si>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</si>
  <si>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</si>
  <si>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</si>
  <si>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</si>
  <si>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</si>
  <si>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</si>
  <si>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</si>
  <si>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</si>
  <si>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</si>
  <si>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</si>
  <si>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</si>
  <si>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</si>
  <si>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</si>
  <si>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</si>
  <si>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</si>
  <si>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</si>
  <si>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</si>
  <si>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</si>
  <si>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</si>
  <si>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</si>
  <si>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</si>
  <si>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</si>
  <si>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</si>
  <si>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</si>
  <si>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</si>
  <si>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</si>
  <si>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</si>
  <si>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</si>
  <si>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</si>
  <si>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</si>
  <si>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</si>
  <si>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</si>
  <si>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</si>
  <si>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</si>
  <si>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</si>
  <si>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</si>
  <si>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</si>
  <si>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</si>
  <si>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</si>
  <si>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</si>
  <si>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</si>
  <si>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</si>
  <si>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</si>
  <si>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</si>
  <si>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</si>
  <si>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</si>
  <si>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</si>
  <si>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</si>
  <si>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</si>
  <si>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</si>
  <si>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</si>
  <si>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</si>
  <si>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</si>
  <si>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</si>
  <si>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</si>
  <si>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</si>
  <si>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</si>
  <si>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</si>
  <si>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</si>
  <si>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</si>
  <si>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</si>
  <si>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</si>
  <si>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</si>
  <si>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</si>
  <si>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</si>
  <si>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</si>
  <si>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</si>
  <si>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</si>
  <si>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</si>
  <si>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</si>
  <si>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</si>
  <si>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</si>
  <si>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</si>
  <si>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</si>
  <si>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</si>
  <si>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</si>
  <si>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</si>
  <si>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</si>
  <si>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</si>
  <si>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</si>
  <si>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</si>
  <si>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</si>
  <si>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</si>
  <si>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</si>
  <si>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</si>
  <si>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</si>
  <si>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</si>
  <si>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</si>
  <si>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</si>
  <si>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</si>
  <si>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</si>
  <si>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</si>
  <si>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</si>
  <si>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</si>
  <si>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</si>
  <si>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</si>
  <si>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</si>
  <si>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</si>
  <si>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</si>
  <si>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</si>
  <si>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</si>
  <si>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</si>
  <si>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</si>
  <si>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</si>
  <si>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</si>
  <si>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</si>
  <si>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</si>
  <si>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</si>
  <si>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</si>
  <si>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</si>
  <si>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</si>
  <si>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</si>
  <si>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</si>
  <si>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</si>
  <si>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</si>
  <si>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</si>
  <si>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</si>
  <si>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</si>
  <si>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</si>
  <si>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</si>
  <si>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</si>
  <si>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</si>
  <si>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</si>
  <si>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</si>
  <si>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</si>
  <si>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</si>
  <si>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</si>
  <si>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</si>
  <si>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</si>
  <si>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</si>
  <si>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</si>
  <si>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</si>
  <si>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</si>
  <si>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</si>
  <si>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</si>
  <si>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</si>
  <si>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</si>
  <si>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</si>
  <si>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</si>
  <si>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</si>
  <si>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</si>
  <si>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</si>
  <si>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</si>
  <si>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</si>
  <si>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</si>
  <si>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</si>
  <si>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</si>
  <si>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</si>
  <si>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</si>
  <si>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</si>
  <si>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</si>
  <si>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</si>
  <si>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</si>
  <si>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</si>
  <si>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</si>
  <si>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</si>
  <si>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</si>
  <si>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</si>
  <si>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</si>
  <si>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</si>
  <si>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</si>
  <si>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</si>
  <si>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</si>
  <si>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</si>
  <si>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</si>
  <si>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</si>
  <si>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</si>
  <si>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</si>
  <si>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</si>
  <si>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</si>
  <si>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</si>
  <si>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</si>
  <si>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</si>
  <si>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</si>
  <si>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</si>
  <si>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</si>
  <si>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</si>
  <si>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</si>
  <si>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</si>
  <si>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</si>
  <si>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</si>
  <si>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</si>
  <si>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</si>
  <si>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</si>
  <si>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</si>
  <si>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</si>
  <si>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</si>
  <si>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</si>
  <si>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</si>
  <si>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</si>
  <si>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</si>
  <si>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</si>
  <si>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</si>
  <si>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</si>
  <si>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</si>
  <si>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</si>
  <si>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</si>
  <si>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</si>
  <si>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</si>
  <si>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</si>
  <si>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</si>
  <si>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</si>
  <si>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</si>
  <si>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</si>
  <si>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</si>
  <si>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</si>
  <si>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</si>
  <si>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</si>
  <si>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</si>
  <si>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</si>
  <si>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</si>
  <si>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</si>
  <si>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</si>
  <si>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</si>
  <si>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</si>
  <si>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</si>
  <si>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</si>
  <si>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</si>
  <si>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</si>
  <si>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</si>
  <si>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</si>
  <si>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</si>
  <si>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</si>
  <si>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</si>
  <si>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</si>
  <si>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</si>
  <si>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</si>
  <si>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</si>
  <si>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</si>
  <si>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</si>
  <si>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</si>
  <si>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</si>
  <si>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</si>
  <si>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</si>
  <si>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</si>
  <si>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</si>
  <si>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</si>
  <si>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</si>
  <si>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</si>
  <si>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</si>
  <si>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</si>
  <si>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</si>
  <si>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</si>
  <si>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</si>
  <si>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</si>
  <si>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</si>
  <si>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</si>
  <si>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</si>
  <si>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</si>
  <si>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</si>
  <si>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</si>
  <si>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</si>
  <si>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</si>
  <si>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</si>
  <si>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</si>
  <si>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</si>
  <si>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</si>
  <si>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</si>
  <si>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</si>
  <si>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</si>
  <si>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</si>
  <si>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</si>
  <si>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</si>
  <si>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</si>
  <si>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</si>
  <si>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</si>
  <si>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</si>
  <si>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</si>
  <si>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</si>
  <si>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</si>
  <si>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</si>
  <si>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</si>
  <si>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</si>
  <si>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</si>
  <si>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</si>
  <si>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</si>
  <si>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</si>
  <si>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</si>
  <si>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</si>
  <si>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</si>
  <si>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</si>
  <si>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</si>
  <si>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</si>
  <si>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</si>
  <si>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</si>
  <si>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</si>
  <si>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</si>
  <si>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</si>
  <si>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</si>
  <si>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</si>
  <si>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</si>
  <si>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</si>
  <si>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</si>
  <si>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</si>
  <si>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</si>
  <si>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</si>
  <si>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</si>
  <si>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</si>
  <si>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</si>
  <si>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</si>
  <si>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</si>
  <si>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</si>
  <si>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</si>
  <si>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</si>
  <si>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</si>
  <si>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</si>
  <si>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</si>
  <si>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</si>
  <si>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</si>
  <si>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</si>
  <si>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</si>
  <si>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</si>
  <si>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</si>
  <si>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</si>
  <si>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</si>
  <si>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</si>
  <si>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</si>
  <si>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</si>
  <si>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</si>
  <si>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</si>
  <si>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</si>
  <si>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</si>
  <si>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</si>
  <si>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</si>
  <si>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</si>
  <si>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</si>
  <si>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</si>
  <si>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</si>
  <si>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</si>
  <si>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</si>
  <si>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</si>
  <si>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</si>
  <si>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</si>
  <si>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</si>
  <si>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</si>
  <si>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</si>
  <si>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</si>
  <si>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</si>
  <si>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</si>
  <si>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</si>
  <si>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</si>
  <si>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</si>
  <si>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</si>
  <si>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</si>
  <si>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</si>
  <si>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</si>
  <si>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</si>
  <si>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</si>
  <si>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</si>
  <si>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</si>
  <si>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</si>
  <si>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</si>
  <si>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</si>
  <si>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</si>
  <si>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</si>
  <si>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</si>
  <si>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</si>
  <si>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</si>
  <si>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</si>
  <si>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</si>
  <si>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</si>
  <si>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</si>
  <si>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</si>
  <si>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</si>
  <si>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</si>
  <si>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</si>
  <si>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</si>
  <si>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</si>
  <si>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</si>
  <si>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</si>
  <si>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</si>
  <si>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</si>
  <si>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</si>
  <si>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</si>
  <si>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</si>
  <si>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</si>
  <si>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</si>
  <si>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</si>
  <si>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</si>
  <si>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</si>
  <si>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</si>
  <si>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</si>
  <si>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</si>
  <si>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</si>
  <si>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</si>
  <si>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</si>
  <si>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</si>
  <si>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</si>
  <si>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</si>
  <si>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</si>
  <si>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</si>
  <si>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</si>
  <si>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</si>
  <si>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</si>
  <si>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</si>
  <si>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</si>
  <si>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</si>
  <si>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</si>
  <si>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</si>
  <si>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</si>
  <si>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</si>
  <si>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</si>
  <si>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</si>
  <si>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</si>
  <si>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</si>
  <si>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</si>
  <si>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</si>
  <si>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</si>
  <si>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</si>
  <si>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</si>
  <si>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</si>
  <si>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</si>
  <si>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</si>
  <si>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</si>
  <si>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</si>
  <si>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</si>
  <si>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</si>
  <si>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</si>
  <si>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</si>
  <si>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</si>
  <si>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</si>
  <si>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</si>
  <si>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</si>
  <si>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</si>
  <si>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</si>
  <si>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</si>
  <si>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</si>
  <si>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</si>
  <si>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</si>
  <si>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</si>
  <si>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</si>
  <si>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</si>
  <si>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</si>
  <si>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</si>
  <si>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</si>
  <si>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</si>
  <si>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</si>
  <si>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</si>
  <si>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</si>
  <si>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</si>
  <si>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</si>
  <si>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</si>
  <si>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</si>
  <si>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</si>
  <si>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</si>
  <si>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</si>
  <si>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</si>
  <si>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</si>
  <si>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</si>
  <si>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</si>
  <si>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</si>
  <si>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</si>
  <si>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</si>
  <si>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</si>
  <si>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</si>
  <si>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</si>
  <si>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</si>
  <si>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</si>
  <si>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</si>
  <si>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</si>
  <si>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</si>
  <si>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</si>
  <si>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</si>
  <si>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</si>
  <si>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</si>
  <si>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</si>
  <si>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</si>
  <si>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</si>
  <si>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</si>
  <si>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</si>
  <si>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</si>
  <si>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</si>
  <si>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</si>
  <si>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</si>
  <si>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</si>
  <si>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</si>
  <si>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</si>
  <si>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</si>
  <si>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</si>
  <si>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</si>
  <si>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</si>
  <si>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</si>
  <si>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</si>
  <si>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</si>
  <si>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</si>
  <si>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</si>
  <si>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</si>
  <si>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</si>
  <si>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</si>
  <si>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</si>
  <si>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</si>
  <si>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</si>
  <si>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</si>
  <si>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</si>
  <si>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</si>
  <si>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</si>
  <si>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MONTJOIE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</si>
  <si>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</si>
  <si>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</si>
  <si>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</si>
  <si>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</si>
  <si>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IBMR-21-M175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</si>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</sst>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533413</v>
      </c>
      <c r="G10" s="25"/>
      <c r="H10" s="25"/>
    </row>
    <row r="11" customFormat="false" ht="15" hidden="false" customHeight="false" outlineLevel="0" collapsed="false">
      <c r="A11" s="26" t="s">
        <v>5183</v>
      </c>
      <c r="B11" s="30" t="n">
        <v>44473</v>
      </c>
      <c r="D11" s="26" t="s">
        <v>5184</v>
      </c>
      <c r="E11" s="29" t="n">
        <v>6345976</v>
      </c>
      <c r="G11" s="25"/>
      <c r="H11" s="25"/>
    </row>
    <row r="12" customFormat="false" ht="15" hidden="false" customHeight="false" outlineLevel="0" collapsed="false">
      <c r="A12" s="26" t="s">
        <v>5185</v>
      </c>
      <c r="B12" s="29" t="s">
        <v>5186</v>
      </c>
      <c r="D12" s="26" t="s">
        <v>5187</v>
      </c>
      <c r="E12" s="29" t="n">
        <v>533342</v>
      </c>
      <c r="G12" s="25"/>
      <c r="H12" s="25"/>
    </row>
    <row r="13" customFormat="false" ht="17.25" hidden="false" customHeight="true" outlineLevel="0" collapsed="false">
      <c r="A13" s="12"/>
      <c r="B13" s="31"/>
      <c r="D13" s="26" t="s">
        <v>5188</v>
      </c>
      <c r="E13" s="29" t="n">
        <v>6345906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533413</v>
      </c>
    </row>
    <row r="18" customFormat="false" ht="15" hidden="false" customHeight="false" outlineLevel="0" collapsed="false">
      <c r="A18" s="36"/>
      <c r="B18" s="37" t="s">
        <v>5196</v>
      </c>
      <c r="C18" s="38" t="n">
        <f aca="false">E11</f>
        <v>6345976</v>
      </c>
    </row>
    <row r="19" customFormat="false" ht="15" hidden="false" customHeight="false" outlineLevel="0" collapsed="false">
      <c r="A19" s="33" t="s">
        <v>5197</v>
      </c>
      <c r="B19" s="39" t="n">
        <v>78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27</v>
      </c>
      <c r="D35" s="52" t="s">
        <v>5215</v>
      </c>
      <c r="E35" s="53" t="n">
        <v>73</v>
      </c>
    </row>
    <row r="36" s="56" customFormat="true" ht="15" hidden="false" customHeight="true" outlineLevel="0" collapsed="false">
      <c r="A36" s="54" t="s">
        <v>5216</v>
      </c>
      <c r="B36" s="34" t="n">
        <v>30</v>
      </c>
      <c r="C36" s="50"/>
      <c r="D36" s="55" t="s">
        <v>5217</v>
      </c>
      <c r="E36" s="34" t="n">
        <v>70</v>
      </c>
    </row>
    <row r="37" s="56" customFormat="true" ht="15" hidden="false" customHeight="true" outlineLevel="0" collapsed="false">
      <c r="A37" s="54" t="s">
        <v>5218</v>
      </c>
      <c r="B37" s="34" t="n">
        <v>4.4</v>
      </c>
      <c r="C37" s="50"/>
      <c r="D37" s="55" t="s">
        <v>5219</v>
      </c>
      <c r="E37" s="34" t="n">
        <v>5</v>
      </c>
    </row>
    <row r="38" s="56" customFormat="true" ht="15" hidden="false" customHeight="true" outlineLevel="0" collapsed="false">
      <c r="A38" s="54" t="s">
        <v>5220</v>
      </c>
      <c r="B38" s="34" t="n">
        <v>18</v>
      </c>
      <c r="C38" s="50"/>
      <c r="D38" s="55" t="s">
        <v>5220</v>
      </c>
      <c r="E38" s="34" t="n">
        <v>26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1</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4</v>
      </c>
      <c r="C73" s="50"/>
      <c r="D73" s="19" t="s">
        <v>5249</v>
      </c>
      <c r="E73" s="61" t="n">
        <v>2</v>
      </c>
    </row>
    <row r="74" s="17" customFormat="true" ht="15" hidden="false" customHeight="false" outlineLevel="0" collapsed="false">
      <c r="A74" s="33" t="s">
        <v>5250</v>
      </c>
      <c r="B74" s="62" t="n">
        <v>4</v>
      </c>
      <c r="C74" s="50"/>
      <c r="D74" s="26" t="s">
        <v>5250</v>
      </c>
      <c r="E74" s="62" t="n">
        <v>5</v>
      </c>
    </row>
    <row r="75" s="17" customFormat="true" ht="15" hidden="false" customHeight="false" outlineLevel="0" collapsed="false">
      <c r="A75" s="33" t="s">
        <v>5251</v>
      </c>
      <c r="B75" s="62"/>
      <c r="C75" s="50"/>
      <c r="D75" s="26" t="s">
        <v>5251</v>
      </c>
      <c r="E75" s="62"/>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2</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3</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t="n">
        <v>2</v>
      </c>
      <c r="C85" s="50"/>
      <c r="D85" s="26" t="s">
        <v>5259</v>
      </c>
      <c r="E85" s="62" t="n">
        <v>4</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2444</v>
      </c>
      <c r="B97" s="79" t="str">
        <f aca="false">IF(A97="NEWCOD",IF(ISBLANK(G97),"renseigner le champ 'Nouveau taxon'",G97),VLOOKUP(A97,'Ref Taxo'!A:B,2,FALSE()))</f>
        <v>Jaaginema</v>
      </c>
      <c r="C97" s="80" t="n">
        <f aca="false">IF(A97="NEWCOD",IF(ISBLANK(H97),"NoCod",H97),VLOOKUP(A97,'Ref Taxo'!A:D,4,FALSE()))</f>
        <v>6442</v>
      </c>
      <c r="D97" s="81"/>
      <c r="E97" s="82" t="n">
        <v>5</v>
      </c>
      <c r="F97" s="83" t="s">
        <v>5274</v>
      </c>
      <c r="G97" s="84"/>
      <c r="H97" s="85"/>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0.01</v>
      </c>
      <c r="E98" s="82" t="n">
        <v>0.01</v>
      </c>
      <c r="F98" s="83" t="s">
        <v>5274</v>
      </c>
      <c r="G98" s="86"/>
      <c r="H98" s="87"/>
    </row>
    <row r="99" customFormat="false" ht="15" hidden="false" customHeight="false" outlineLevel="0" collapsed="false">
      <c r="A99" s="78" t="s">
        <v>2920</v>
      </c>
      <c r="B99" s="79" t="str">
        <f aca="false">IF(A99="NEWCOD",IF(ISBLANK(G99),"renseigner le champ 'Nouveau taxon'",G99),VLOOKUP(A99,'Ref Taxo'!A:B,2,FALSE()))</f>
        <v>Microspora</v>
      </c>
      <c r="C99" s="80" t="n">
        <f aca="false">IF(A99="NEWCOD",IF(ISBLANK(H99),"NoCod",H99),VLOOKUP(A99,'Ref Taxo'!A:D,4,FALSE()))</f>
        <v>1132</v>
      </c>
      <c r="D99" s="81" t="n">
        <v>0.02</v>
      </c>
      <c r="E99" s="82" t="n">
        <v>0.08</v>
      </c>
      <c r="F99" s="83" t="s">
        <v>5274</v>
      </c>
      <c r="G99" s="86"/>
      <c r="H99" s="87"/>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t="n">
        <v>0.02</v>
      </c>
      <c r="F100" s="83" t="s">
        <v>5274</v>
      </c>
      <c r="G100" s="86"/>
      <c r="H100" s="87"/>
    </row>
    <row r="101" customFormat="false" ht="1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0.2</v>
      </c>
      <c r="E101" s="82" t="n">
        <v>0.8</v>
      </c>
      <c r="F101" s="83" t="s">
        <v>5274</v>
      </c>
      <c r="G101" s="86"/>
      <c r="H101" s="87"/>
    </row>
    <row r="102" customFormat="false" ht="15" hidden="false" customHeight="false" outlineLevel="0" collapsed="false">
      <c r="A102" s="78" t="s">
        <v>4946</v>
      </c>
      <c r="B102" s="79" t="str">
        <f aca="false">IF(A102="NEWCOD",IF(ISBLANK(G102),"renseigner le champ 'Nouveau taxon'",G102),VLOOKUP(A102,'Ref Taxo'!A:B,2,FALSE()))</f>
        <v>Tribonema</v>
      </c>
      <c r="C102" s="80" t="n">
        <f aca="false">IF(A102="NEWCOD",IF(ISBLANK(H102),"NoCod",H102),VLOOKUP(A102,'Ref Taxo'!A:D,4,FALSE()))</f>
        <v>1167</v>
      </c>
      <c r="D102" s="81" t="n">
        <v>0.02</v>
      </c>
      <c r="E102" s="82" t="n">
        <v>0.12</v>
      </c>
      <c r="F102" s="83" t="s">
        <v>5274</v>
      </c>
      <c r="G102" s="86"/>
      <c r="H102" s="87"/>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1.55</v>
      </c>
      <c r="E103" s="82" t="n">
        <v>18.1</v>
      </c>
      <c r="F103" s="83" t="s">
        <v>5274</v>
      </c>
      <c r="G103" s="86"/>
      <c r="H103" s="87"/>
    </row>
    <row r="104" customFormat="false" ht="15" hidden="false" customHeight="false" outlineLevel="0" collapsed="false">
      <c r="A104" s="78" t="s">
        <v>3367</v>
      </c>
      <c r="B104" s="79" t="str">
        <f aca="false">IF(A104="NEWCOD",IF(ISBLANK(G104),"renseigner le champ 'Nouveau taxon'",G104),VLOOKUP(A104,'Ref Taxo'!A:B,2,FALSE()))</f>
        <v>Pellia endiviifolia</v>
      </c>
      <c r="C104" s="80" t="n">
        <f aca="false">IF(A104="NEWCOD",IF(ISBLANK(H104),"NoCod",H104),VLOOKUP(A104,'Ref Taxo'!A:D,4,FALSE()))</f>
        <v>1197</v>
      </c>
      <c r="D104" s="81"/>
      <c r="E104" s="82" t="n">
        <v>0.02</v>
      </c>
      <c r="F104" s="83" t="s">
        <v>5274</v>
      </c>
      <c r="G104" s="86"/>
      <c r="H104" s="87"/>
    </row>
    <row r="105" customFormat="false" ht="15" hidden="false" customHeight="false" outlineLevel="0" collapsed="false">
      <c r="A105" s="78" t="s">
        <v>528</v>
      </c>
      <c r="B105" s="79" t="str">
        <f aca="false">IF(A105="NEWCOD",IF(ISBLANK(G105),"renseigner le champ 'Nouveau taxon'",G105),VLOOKUP(A105,'Ref Taxo'!A:B,2,FALSE()))</f>
        <v>Bryum pseudotriquetrum</v>
      </c>
      <c r="C105" s="80" t="n">
        <f aca="false">IF(A105="NEWCOD",IF(ISBLANK(H105),"NoCod",H105),VLOOKUP(A105,'Ref Taxo'!A:D,4,FALSE()))</f>
        <v>1274</v>
      </c>
      <c r="D105" s="81"/>
      <c r="E105" s="82" t="n">
        <v>0.01</v>
      </c>
      <c r="F105" s="83" t="s">
        <v>5274</v>
      </c>
      <c r="G105" s="86"/>
      <c r="H105" s="87"/>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c r="E106" s="82" t="n">
        <v>0.01</v>
      </c>
      <c r="F106" s="83" t="s">
        <v>5274</v>
      </c>
      <c r="G106" s="86"/>
      <c r="H106" s="87"/>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7.5</v>
      </c>
      <c r="E107" s="82" t="n">
        <v>0.05</v>
      </c>
      <c r="F107" s="83" t="s">
        <v>5274</v>
      </c>
      <c r="G107" s="86"/>
      <c r="H107" s="87"/>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2.5</v>
      </c>
      <c r="E108" s="82" t="n">
        <v>2.5</v>
      </c>
      <c r="F108" s="83" t="s">
        <v>5274</v>
      </c>
      <c r="G108" s="86"/>
      <c r="H108" s="87"/>
    </row>
    <row r="109" customFormat="false" ht="15" hidden="false" customHeight="false" outlineLevel="0" collapsed="false">
      <c r="A109" s="78" t="s">
        <v>2663</v>
      </c>
      <c r="B109" s="79" t="str">
        <f aca="false">IF(A109="NEWCOD",IF(ISBLANK(G109),"renseigner le champ 'Nouveau taxon'",G109),VLOOKUP(A109,'Ref Taxo'!A:B,2,FALSE()))</f>
        <v>Leptodictyum riparium</v>
      </c>
      <c r="C109" s="80" t="n">
        <f aca="false">IF(A109="NEWCOD",IF(ISBLANK(H109),"NoCod",H109),VLOOKUP(A109,'Ref Taxo'!A:D,4,FALSE()))</f>
        <v>1244</v>
      </c>
      <c r="D109" s="81" t="n">
        <v>4</v>
      </c>
      <c r="E109" s="82" t="n">
        <v>0.02</v>
      </c>
      <c r="F109" s="83" t="s">
        <v>5274</v>
      </c>
      <c r="G109" s="86"/>
      <c r="H109" s="87"/>
    </row>
    <row r="110" customFormat="false" ht="15" hidden="false" customHeight="false" outlineLevel="0" collapsed="false">
      <c r="A110" s="78" t="s">
        <v>3306</v>
      </c>
      <c r="B110" s="79" t="str">
        <f aca="false">IF(A110="NEWCOD",IF(ISBLANK(G110),"renseigner le champ 'Nouveau taxon'",G110),VLOOKUP(A110,'Ref Taxo'!A:B,2,FALSE()))</f>
        <v>Oxyrrhynchium hians</v>
      </c>
      <c r="C110" s="80" t="n">
        <f aca="false">IF(A110="NEWCOD",IF(ISBLANK(H110),"NoCod",H110),VLOOKUP(A110,'Ref Taxo'!A:D,4,FALSE()))</f>
        <v>31547</v>
      </c>
      <c r="D110" s="81"/>
      <c r="E110" s="82" t="n">
        <v>0.01</v>
      </c>
      <c r="F110" s="83" t="s">
        <v>5274</v>
      </c>
      <c r="G110" s="86"/>
      <c r="H110" s="87"/>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2.5</v>
      </c>
      <c r="E111" s="82"/>
      <c r="F111" s="83" t="s">
        <v>5274</v>
      </c>
      <c r="G111" s="86"/>
      <c r="H111" s="87"/>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c r="E112" s="82" t="n">
        <v>0.01</v>
      </c>
      <c r="F112" s="83" t="s">
        <v>5274</v>
      </c>
      <c r="G112" s="86"/>
      <c r="H112" s="87"/>
    </row>
    <row r="113" customFormat="false" ht="15" hidden="false" customHeight="false" outlineLevel="0" collapsed="false">
      <c r="A113" s="78" t="s">
        <v>5047</v>
      </c>
      <c r="B113" s="79" t="str">
        <f aca="false">IF(A113="NEWCOD",IF(ISBLANK(G113),"renseigner le champ 'Nouveau taxon'",G113),VLOOKUP(A113,'Ref Taxo'!A:B,2,FALSE()))</f>
        <v>Veronica anagallis-aquatica</v>
      </c>
      <c r="C113" s="80" t="n">
        <f aca="false">IF(A113="NEWCOD",IF(ISBLANK(H113),"NoCod",H113),VLOOKUP(A113,'Ref Taxo'!A:D,4,FALSE()))</f>
        <v>1955</v>
      </c>
      <c r="D113" s="81" t="n">
        <v>0.01</v>
      </c>
      <c r="E113" s="82" t="n">
        <v>0.1</v>
      </c>
      <c r="F113" s="83" t="s">
        <v>5274</v>
      </c>
      <c r="G113" s="86"/>
      <c r="H113" s="87"/>
    </row>
    <row r="114" customFormat="false" ht="15" hidden="false" customHeight="false" outlineLevel="0" collapsed="false">
      <c r="A114" s="78" t="s">
        <v>3682</v>
      </c>
      <c r="B114" s="79" t="str">
        <f aca="false">IF(A114="NEWCOD",IF(ISBLANK(G114),"renseigner le champ 'Nouveau taxon'",G114),VLOOKUP(A114,'Ref Taxo'!A:B,2,FALSE()))</f>
        <v>Potamogeton crispus</v>
      </c>
      <c r="C114" s="80" t="n">
        <f aca="false">IF(A114="NEWCOD",IF(ISBLANK(H114),"NoCod",H114),VLOOKUP(A114,'Ref Taxo'!A:D,4,FALSE()))</f>
        <v>1645</v>
      </c>
      <c r="D114" s="81"/>
      <c r="E114" s="82" t="n">
        <v>0.01</v>
      </c>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5275</v>
      </c>
      <c r="B1" s="90" t="s">
        <v>5276</v>
      </c>
      <c r="C1" s="90" t="s">
        <v>5277</v>
      </c>
      <c r="D1" s="90" t="s">
        <v>5272</v>
      </c>
      <c r="E1" s="90" t="s">
        <v>5278</v>
      </c>
      <c r="F1" s="90" t="s">
        <v>5279</v>
      </c>
      <c r="G1" s="90" t="s">
        <v>5280</v>
      </c>
      <c r="H1" s="91" t="s">
        <v>5281</v>
      </c>
      <c r="I1" s="90" t="s">
        <v>5282</v>
      </c>
      <c r="J1" s="90" t="s">
        <v>5283</v>
      </c>
    </row>
    <row r="2" customFormat="false" ht="1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2022-05-11T14:55:28Z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