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<sst xmlns="http://schemas.openxmlformats.org/spreadsheetml/2006/main" count="6483" uniqueCount="5305">
  <si>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</si>
  <si>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</si>
  <si>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</si>
  <si>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</si>
  <si>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</si>
  <si>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</si>
  <si>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</si>
  <si>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</si>
  <si>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</si>
  <si>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</si>
  <si>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</si>
  <si>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</si>
  <si>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</si>
  <si>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</si>
  <si>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</si>
  <si>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</si>
  <si>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</si>
  <si>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</si>
  <si>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</si>
  <si>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</si>
  <si>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</si>
  <si>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</si>
  <si>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</si>
  <si>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</si>
  <si>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</si>
  <si>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</si>
  <si>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</si>
  <si>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</si>
  <si>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</si>
  <si>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</si>
  <si>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</si>
  <si>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</si>
  <si>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</si>
  <si>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</si>
  <si>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</si>
  <si>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</si>
  <si>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</si>
  <si>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</si>
  <si>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</si>
  <si>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</si>
  <si>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</si>
  <si>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</si>
  <si>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</si>
  <si>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</si>
  <si>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</si>
  <si>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</si>
  <si>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</si>
  <si>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</si>
  <si>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</si>
  <si>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</si>
  <si>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</si>
  <si>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</si>
  <si>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</si>
  <si>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</si>
  <si>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</si>
  <si>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</si>
  <si>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</si>
  <si>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</si>
  <si>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</si>
  <si>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</si>
  <si>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</si>
  <si>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</si>
  <si>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</si>
  <si>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</si>
  <si>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</si>
  <si>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</si>
  <si>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</si>
  <si>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</si>
  <si>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</si>
  <si>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</si>
  <si>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</si>
  <si>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</si>
  <si>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</si>
  <si>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</si>
  <si>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</si>
  <si>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</si>
  <si>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</si>
  <si>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</si>
  <si>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</si>
  <si>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</si>
  <si>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</si>
  <si>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</si>
  <si>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</si>
  <si>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</si>
  <si>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</si>
  <si>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</si>
  <si>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</si>
  <si>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</si>
  <si>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</si>
  <si>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</si>
  <si>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</si>
  <si>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</si>
  <si>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</si>
  <si>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</si>
  <si>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</si>
  <si>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</si>
  <si>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</si>
  <si>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</si>
  <si>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</si>
  <si>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</si>
  <si>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</si>
  <si>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</si>
  <si>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</si>
  <si>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</si>
  <si>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</si>
  <si>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</si>
  <si>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</si>
  <si>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</si>
  <si>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</si>
  <si>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</si>
  <si>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</si>
  <si>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</si>
  <si>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</si>
  <si>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</si>
  <si>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</si>
  <si>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</si>
  <si>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</si>
  <si>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</si>
  <si>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</si>
  <si>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</si>
  <si>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</si>
  <si>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</si>
  <si>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</si>
  <si>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</si>
  <si>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</si>
  <si>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</si>
  <si>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</si>
  <si>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</si>
  <si>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</si>
  <si>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</si>
  <si>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</si>
  <si>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</si>
  <si>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</si>
  <si>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</si>
  <si>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</si>
  <si>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</si>
  <si>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</si>
  <si>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</si>
  <si>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</si>
  <si>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</si>
  <si>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</si>
  <si>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</si>
  <si>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</si>
  <si>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</si>
  <si>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</si>
  <si>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</si>
  <si>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</si>
  <si>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</si>
  <si>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</si>
  <si>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</si>
  <si>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</si>
  <si>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</si>
  <si>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</si>
  <si>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</si>
  <si>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</si>
  <si>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</si>
  <si>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</si>
  <si>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</si>
  <si>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</si>
  <si>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</si>
  <si>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</si>
  <si>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</si>
  <si>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</si>
  <si>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</si>
  <si>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</si>
  <si>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</si>
  <si>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</si>
  <si>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</si>
  <si>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</si>
  <si>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</si>
  <si>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</si>
  <si>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</si>
  <si>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</si>
  <si>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</si>
  <si>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</si>
  <si>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</si>
  <si>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</si>
  <si>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</si>
  <si>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</si>
  <si>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</si>
  <si>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</si>
  <si>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</si>
  <si>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</si>
  <si>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</si>
  <si>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</si>
  <si>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</si>
  <si>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</si>
  <si>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</si>
  <si>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</si>
  <si>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</si>
  <si>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</si>
  <si>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</si>
  <si>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</si>
  <si>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</si>
  <si>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</si>
  <si>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</si>
  <si>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</si>
  <si>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</si>
  <si>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</si>
  <si>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</si>
  <si>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</si>
  <si>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</si>
  <si>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</si>
  <si>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</si>
  <si>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</si>
  <si>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</si>
  <si>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</si>
  <si>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</si>
  <si>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</si>
  <si>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</si>
  <si>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</si>
  <si>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</si>
  <si>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</si>
  <si>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</si>
  <si>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</si>
  <si>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</si>
  <si>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</si>
  <si>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</si>
  <si>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</si>
  <si>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</si>
  <si>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</si>
  <si>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</si>
  <si>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</si>
  <si>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</si>
  <si>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</si>
  <si>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</si>
  <si>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</si>
  <si>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</si>
  <si>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</si>
  <si>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</si>
  <si>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</si>
  <si>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</si>
  <si>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</si>
  <si>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</si>
  <si>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</si>
  <si>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</si>
  <si>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</si>
  <si>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</si>
  <si>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</si>
  <si>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</si>
  <si>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</si>
  <si>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</si>
  <si>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</si>
  <si>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</si>
  <si>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</si>
  <si>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</si>
  <si>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</si>
  <si>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</si>
  <si>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</si>
  <si>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</si>
  <si>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</si>
  <si>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</si>
  <si>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</si>
  <si>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</si>
  <si>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</si>
  <si>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</si>
  <si>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</si>
  <si>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</si>
  <si>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</si>
  <si>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</si>
  <si>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</si>
  <si>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</si>
  <si>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</si>
  <si>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</si>
  <si>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</si>
  <si>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</si>
  <si>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</si>
  <si>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</si>
  <si>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</si>
  <si>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</si>
  <si>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</si>
  <si>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</si>
  <si>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</si>
  <si>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</si>
  <si>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</si>
  <si>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</si>
  <si>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</si>
  <si>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</si>
  <si>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</si>
  <si>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</si>
  <si>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</si>
  <si>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</si>
  <si>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</si>
  <si>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</si>
  <si>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</si>
  <si>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</si>
  <si>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</si>
  <si>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</si>
  <si>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</si>
  <si>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</si>
  <si>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</si>
  <si>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</si>
  <si>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</si>
  <si>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</si>
  <si>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</si>
  <si>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</si>
  <si>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</si>
  <si>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</si>
  <si>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</si>
  <si>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</si>
  <si>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</si>
  <si>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</si>
  <si>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</si>
  <si>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</si>
  <si>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</si>
  <si>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</si>
  <si>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</si>
  <si>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</si>
  <si>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</si>
  <si>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</si>
  <si>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</si>
  <si>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</si>
  <si>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</si>
  <si>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</si>
  <si>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</si>
  <si>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</si>
  <si>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</si>
  <si>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</si>
  <si>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</si>
  <si>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</si>
  <si>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</si>
  <si>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</si>
  <si>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</si>
  <si>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</si>
  <si>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</si>
  <si>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</si>
  <si>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</si>
  <si>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</si>
  <si>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</si>
  <si>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</si>
  <si>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</si>
  <si>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</si>
  <si>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</si>
  <si>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</si>
  <si>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</si>
  <si>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</si>
  <si>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</si>
  <si>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</si>
  <si>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</si>
  <si>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</si>
  <si>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</si>
  <si>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</si>
  <si>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</si>
  <si>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</si>
  <si>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</si>
  <si>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</si>
  <si>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</si>
  <si>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</si>
  <si>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</si>
  <si>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</si>
  <si>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</si>
  <si>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</si>
  <si>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</si>
  <si>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</si>
  <si>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</si>
  <si>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</si>
  <si>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</si>
  <si>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</si>
  <si>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</si>
  <si>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</si>
  <si>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</si>
  <si>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</si>
  <si>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</si>
  <si>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</si>
  <si>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</si>
  <si>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</si>
  <si>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</si>
  <si>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</si>
  <si>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</si>
  <si>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</si>
  <si>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</si>
  <si>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</si>
  <si>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</si>
  <si>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</si>
  <si>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</si>
  <si>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</si>
  <si>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</si>
  <si>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</si>
  <si>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</si>
  <si>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</si>
  <si>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</si>
  <si>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</si>
  <si>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</si>
  <si>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</si>
  <si>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</si>
  <si>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</si>
  <si>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</si>
  <si>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</si>
  <si>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</si>
  <si>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</si>
  <si>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</si>
  <si>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</si>
  <si>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</si>
  <si>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</si>
  <si>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</si>
  <si>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</si>
  <si>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</si>
  <si>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</si>
  <si>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</si>
  <si>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</si>
  <si>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</si>
  <si>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</si>
  <si>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</si>
  <si>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</si>
  <si>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</si>
  <si>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</si>
  <si>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</si>
  <si>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</si>
  <si>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</si>
  <si>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</si>
  <si>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</si>
  <si>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</si>
  <si>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</si>
  <si>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</si>
  <si>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</si>
  <si>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</si>
  <si>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</si>
  <si>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</si>
  <si>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</si>
  <si>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</si>
  <si>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</si>
  <si>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</si>
  <si>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</si>
  <si>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</si>
  <si>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</si>
  <si>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</si>
  <si>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</si>
  <si>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</si>
  <si>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</si>
  <si>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</si>
  <si>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</si>
  <si>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</si>
  <si>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</si>
  <si>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</si>
  <si>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</si>
  <si>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</si>
  <si>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</si>
  <si>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</si>
  <si>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</si>
  <si>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</si>
  <si>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</si>
  <si>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</si>
  <si>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</si>
  <si>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</si>
  <si>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</si>
  <si>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</si>
  <si>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</si>
  <si>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</si>
  <si>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</si>
  <si>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</si>
  <si>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</si>
  <si>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</si>
  <si>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</si>
  <si>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</si>
  <si>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</si>
  <si>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</si>
  <si>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</si>
  <si>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</si>
  <si>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</si>
  <si>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</si>
  <si>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</si>
  <si>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</si>
  <si>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</si>
  <si>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</si>
  <si>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</si>
  <si>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</si>
  <si>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</si>
  <si>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</si>
  <si>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</si>
  <si>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</si>
  <si>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</si>
  <si>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</si>
  <si>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</si>
  <si>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</si>
  <si>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</si>
  <si>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</si>
  <si>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</si>
  <si>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</si>
  <si>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</si>
  <si>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</si>
  <si>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</si>
  <si>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</si>
  <si>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</si>
  <si>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</si>
  <si>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</si>
  <si>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</si>
  <si>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</si>
  <si>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</si>
  <si>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</si>
  <si>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</si>
  <si>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</si>
  <si>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</si>
  <si>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</si>
  <si>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</si>
  <si>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</si>
  <si>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</si>
  <si>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</si>
  <si>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</si>
  <si>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</si>
  <si>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</si>
  <si>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</si>
  <si>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</si>
  <si>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</si>
  <si>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</si>
  <si>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</si>
  <si>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</si>
  <si>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</si>
  <si>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</si>
  <si>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</si>
  <si>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</si>
  <si>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</si>
  <si>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</si>
  <si>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</si>
  <si>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</si>
  <si>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</si>
  <si>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</si>
  <si>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</si>
  <si>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</si>
  <si>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</si>
  <si>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</si>
  <si>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</si>
  <si>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</si>
  <si>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</si>
  <si>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</si>
  <si>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</si>
  <si>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</si>
  <si>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</si>
  <si>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</si>
  <si>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</si>
  <si>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</si>
  <si>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</si>
  <si>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</si>
  <si>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</si>
  <si>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</si>
  <si>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</si>
  <si>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</si>
  <si>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</si>
  <si>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</si>
  <si>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</si>
  <si>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</si>
  <si>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</si>
  <si>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</si>
  <si>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</si>
  <si>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</si>
  <si>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</si>
  <si>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</si>
  <si>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</si>
  <si>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</si>
  <si>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</si>
  <si>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</si>
  <si>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</si>
  <si>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</si>
  <si>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</si>
  <si>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</si>
  <si>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</si>
  <si>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</si>
  <si>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</si>
  <si>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</si>
  <si>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</si>
  <si>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</si>
  <si>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</si>
  <si>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</si>
  <si>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</si>
  <si>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</si>
  <si>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</si>
  <si>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</si>
  <si>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</si>
  <si>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</si>
  <si>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</si>
  <si>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</si>
  <si>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</si>
  <si>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</si>
  <si>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</si>
  <si>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</si>
  <si>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</si>
  <si>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</si>
  <si>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</si>
  <si>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</si>
  <si>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</si>
  <si>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</si>
  <si>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</si>
  <si>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</si>
  <si>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</si>
  <si>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</si>
  <si>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</si>
  <si>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</si>
  <si>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</si>
  <si>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</si>
  <si>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</si>
  <si>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</si>
  <si>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</si>
  <si>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</si>
  <si>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</si>
  <si>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</si>
  <si>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</si>
  <si>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</si>
  <si>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</si>
  <si>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</si>
  <si>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</si>
  <si>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</si>
  <si>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</si>
  <si>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</si>
  <si>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</si>
  <si>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</si>
  <si>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</si>
  <si>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</si>
  <si>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</si>
  <si>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</si>
  <si>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</si>
  <si>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</si>
  <si>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</si>
  <si>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</si>
  <si>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</si>
  <si>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</si>
  <si>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</si>
  <si>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</si>
  <si>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</si>
  <si>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</si>
  <si>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</si>
  <si>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</si>
  <si>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</si>
  <si>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</si>
  <si>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</si>
  <si>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</si>
  <si>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</si>
  <si>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</si>
  <si>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</si>
  <si>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</si>
  <si>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</si>
  <si>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</si>
  <si>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</si>
  <si>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</si>
  <si>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</si>
  <si>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</si>
  <si>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</si>
  <si>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</si>
  <si>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</si>
  <si>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</si>
  <si>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</si>
  <si>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</si>
  <si>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</si>
  <si>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</si>
  <si>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</si>
  <si>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</si>
  <si>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</si>
  <si>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</si>
  <si>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</si>
  <si>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</si>
  <si>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</si>
  <si>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</si>
  <si>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</si>
  <si>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</si>
  <si>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</si>
  <si>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</si>
  <si>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</si>
  <si>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</si>
  <si>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</si>
  <si>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</si>
  <si>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</si>
  <si>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</si>
  <si>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</si>
  <si>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</si>
  <si>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</si>
  <si>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</si>
  <si>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</si>
  <si>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</si>
  <si>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</si>
  <si>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</si>
  <si>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</si>
  <si>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</si>
  <si>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</si>
  <si>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</si>
  <si>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</si>
  <si>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</si>
  <si>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</si>
  <si>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</si>
  <si>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</si>
  <si>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</si>
  <si>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</si>
  <si>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</si>
  <si>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</si>
  <si>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</si>
  <si>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</si>
  <si>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</si>
  <si>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</si>
  <si>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</si>
  <si>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</si>
  <si>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</si>
  <si>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</si>
  <si>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</si>
  <si>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</si>
  <si>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</si>
  <si>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</si>
  <si>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</si>
  <si>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</si>
  <si>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</si>
  <si>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</si>
  <si>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</si>
  <si>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</si>
  <si>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</si>
  <si>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</si>
  <si>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</si>
  <si>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</si>
  <si>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</si>
  <si>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</si>
  <si>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</si>
  <si>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</si>
  <si>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</si>
  <si>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</si>
  <si>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</si>
  <si>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</si>
  <si>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</si>
  <si>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</si>
  <si>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</si>
  <si>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</si>
  <si>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</si>
  <si>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</si>
  <si>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</si>
  <si>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</si>
  <si>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</si>
  <si>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</si>
  <si>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</si>
  <si>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</si>
  <si>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</si>
  <si>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</si>
  <si>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</si>
  <si>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</si>
  <si>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</si>
  <si>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</si>
  <si>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</si>
  <si>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</si>
  <si>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</si>
  <si>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</si>
  <si>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</si>
  <si>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</si>
  <si>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</si>
  <si>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</si>
  <si>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</si>
  <si>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</si>
  <si>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</si>
  <si>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</si>
  <si>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</si>
  <si>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</si>
  <si>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</si>
  <si>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</si>
  <si>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</si>
  <si>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</si>
  <si>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</si>
  <si>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</si>
  <si>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</si>
  <si>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</si>
  <si>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</si>
  <si>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</si>
  <si>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</si>
  <si>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</si>
  <si>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</si>
  <si>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</si>
  <si>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</si>
  <si>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</si>
  <si>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</si>
  <si>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</si>
  <si>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</si>
  <si>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</si>
  <si>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</si>
  <si>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</si>
  <si>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</si>
  <si>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</si>
  <si>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</si>
  <si>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</si>
  <si>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</si>
  <si>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</si>
  <si>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</si>
  <si>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</si>
  <si>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</si>
  <si>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</si>
  <si>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</si>
  <si>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</si>
  <si>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</si>
  <si>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</si>
  <si>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</si>
  <si>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</si>
  <si>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</si>
  <si>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</si>
  <si>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</si>
  <si>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</si>
  <si>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</si>
  <si>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</si>
  <si>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</si>
  <si>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</si>
  <si>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</si>
  <si>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</si>
  <si>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</si>
  <si>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</si>
  <si>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</si>
  <si>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</si>
  <si>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</si>
  <si>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</si>
  <si>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</si>
  <si>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</si>
  <si>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</si>
  <si>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</si>
  <si>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</si>
  <si>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</si>
  <si>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</si>
  <si>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</si>
  <si>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</si>
  <si>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</si>
  <si>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</si>
  <si>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</si>
  <si>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</si>
  <si>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</si>
  <si>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</si>
  <si>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</si>
  <si>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</si>
  <si>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</si>
  <si>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</si>
  <si>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</si>
  <si>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</si>
  <si>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</si>
  <si>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</si>
  <si>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</si>
  <si>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</si>
  <si>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</si>
  <si>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</si>
  <si>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</si>
  <si>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</si>
  <si>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</si>
  <si>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</si>
  <si>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</si>
  <si>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</si>
  <si>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</si>
  <si>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</si>
  <si>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</si>
  <si>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</si>
  <si>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</si>
  <si>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</si>
  <si>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</si>
  <si>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</si>
  <si>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</si>
  <si>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</si>
  <si>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</si>
  <si>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</si>
  <si>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</si>
  <si>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</si>
  <si>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</si>
  <si>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</si>
  <si>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</si>
  <si>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</si>
  <si>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</si>
  <si>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</si>
  <si>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</si>
  <si>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</si>
  <si>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</si>
  <si>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</si>
  <si>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</si>
  <si>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</si>
  <si>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</si>
  <si>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</si>
  <si>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</si>
  <si>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</si>
  <si>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</si>
  <si>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</si>
  <si>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</si>
  <si>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</si>
  <si>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</si>
  <si>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</si>
  <si>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</si>
  <si>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</si>
  <si>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</si>
  <si>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</si>
  <si>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</si>
  <si>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</si>
  <si>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</si>
  <si>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</si>
  <si>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</si>
  <si>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</si>
  <si>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</si>
  <si>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</si>
  <si>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</si>
  <si>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</si>
  <si>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</si>
  <si>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</si>
  <si>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</si>
  <si>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</si>
  <si>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</si>
  <si>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</si>
  <si>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</si>
  <si>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</si>
  <si>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</si>
  <si>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</si>
  <si>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</si>
  <si>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</si>
  <si>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</si>
  <si>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</si>
  <si>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</si>
  <si>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</si>
  <si>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</si>
  <si>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</si>
  <si>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</si>
  <si>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</si>
  <si>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</si>
  <si>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</si>
  <si>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</si>
  <si>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</si>
  <si>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</si>
  <si>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</si>
  <si>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</si>
  <si>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</si>
  <si>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</si>
  <si>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</si>
  <si>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</si>
  <si>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</si>
  <si>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</si>
  <si>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</si>
  <si>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</si>
  <si>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</si>
  <si>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</si>
  <si>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</si>
  <si>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</si>
  <si>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</si>
  <si>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</si>
  <si>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</si>
  <si>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</si>
  <si>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</si>
  <si>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</si>
  <si>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</si>
  <si>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</si>
  <si>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</si>
  <si>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</si>
  <si>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</si>
  <si>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</si>
  <si>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</si>
  <si>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</si>
  <si>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</si>
  <si>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</si>
  <si>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</si>
  <si>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</si>
  <si>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</si>
  <si>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</si>
  <si>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</si>
  <si>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</si>
  <si>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</si>
  <si>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</si>
  <si>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</si>
  <si>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</si>
  <si>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</si>
  <si>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</si>
  <si>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</si>
  <si>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</si>
  <si>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</si>
  <si>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</si>
  <si>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</si>
  <si>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</si>
  <si>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</si>
  <si>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</si>
  <si>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</si>
  <si>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</si>
  <si>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</si>
  <si>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</si>
  <si>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</si>
  <si>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</si>
  <si>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</si>
  <si>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</si>
  <si>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</si>
  <si>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</si>
  <si>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</si>
  <si>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</si>
  <si>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</si>
  <si>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</si>
  <si>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</si>
  <si>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</si>
  <si>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</si>
  <si>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</si>
  <si>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</si>
  <si>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</si>
  <si>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</si>
  <si>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</si>
  <si>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</si>
  <si>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</si>
  <si>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</si>
  <si>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</si>
  <si>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</si>
  <si>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</si>
  <si>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</si>
  <si>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</si>
  <si>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</si>
  <si>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</si>
  <si>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</si>
  <si>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</si>
  <si>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</si>
  <si>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</si>
  <si>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</si>
  <si>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</si>
  <si>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</si>
  <si>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</si>
  <si>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</si>
  <si>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</si>
  <si>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</si>
  <si>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</si>
  <si>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</si>
  <si>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</si>
  <si>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</si>
  <si>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</si>
  <si>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</si>
  <si>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</si>
  <si>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</si>
  <si>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</si>
  <si>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</si>
  <si>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</si>
  <si>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</si>
  <si>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</si>
  <si>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</si>
  <si>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</si>
  <si>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</si>
  <si>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</si>
  <si>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</si>
  <si>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</si>
  <si>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</si>
  <si>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</si>
  <si>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</si>
  <si>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</si>
  <si>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</si>
  <si>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</si>
  <si>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</si>
  <si>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</si>
  <si>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</si>
  <si>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</si>
  <si>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</si>
  <si>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</si>
  <si>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</si>
  <si>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</si>
  <si>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</si>
  <si>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</si>
  <si>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</si>
  <si>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</si>
  <si>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</si>
  <si>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</si>
  <si>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</si>
  <si>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</si>
  <si>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</si>
  <si>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</si>
  <si>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</si>
  <si>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</si>
  <si>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</si>
  <si>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</si>
  <si>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</si>
  <si>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</si>
  <si>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</si>
  <si>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</si>
  <si>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</si>
  <si>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</si>
  <si>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</si>
  <si>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</si>
  <si>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</si>
  <si>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</si>
  <si>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</si>
  <si>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</si>
  <si>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</si>
  <si>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</si>
  <si>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</si>
  <si>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</si>
  <si>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</si>
  <si>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</si>
  <si>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</si>
  <si>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</si>
  <si>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</si>
  <si>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</si>
  <si>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</si>
  <si>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</si>
  <si>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</si>
  <si>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</si>
  <si>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</si>
  <si>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</si>
  <si>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</si>
  <si>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</si>
  <si>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</si>
  <si>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</si>
  <si>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</si>
  <si>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</si>
  <si>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</si>
  <si>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</si>
  <si>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</si>
  <si>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</si>
  <si>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</si>
  <si>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</si>
  <si>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</si>
  <si>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</si>
  <si>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</si>
  <si>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</si>
  <si>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</si>
  <si>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</si>
  <si>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</si>
  <si>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</si>
  <si>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</si>
  <si>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</si>
  <si>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</si>
  <si>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</si>
  <si>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</si>
  <si>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</si>
  <si>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</si>
  <si>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</si>
  <si>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</si>
  <si>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</si>
  <si>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</si>
  <si>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</si>
  <si>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</si>
  <si>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</si>
  <si>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</si>
  <si>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</si>
  <si>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</si>
  <si>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</si>
  <si>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</si>
  <si>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</si>
  <si>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</si>
  <si>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</si>
  <si>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</si>
  <si>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</si>
  <si>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</si>
  <si>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</si>
  <si>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</si>
  <si>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</si>
  <si>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</si>
  <si>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</si>
  <si>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</si>
  <si>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</si>
  <si>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</si>
  <si>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</si>
  <si>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</si>
  <si>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</si>
  <si>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</si>
  <si>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</si>
  <si>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</si>
  <si>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</si>
  <si>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</si>
  <si>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</si>
  <si>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</si>
  <si>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</si>
  <si>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</si>
  <si>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</si>
  <si>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</si>
  <si>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</si>
  <si>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</si>
  <si>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</si>
  <si>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</si>
  <si>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</si>
  <si>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</si>
  <si>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</si>
  <si>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</si>
  <si>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</si>
  <si>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</si>
  <si>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</si>
  <si>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</si>
  <si>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</si>
  <si>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</si>
  <si>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</si>
  <si>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</si>
  <si>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</si>
  <si>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</si>
  <si>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</si>
  <si>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</si>
  <si>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</si>
  <si>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</si>
  <si>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</si>
  <si>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</si>
  <si>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</si>
  <si>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</si>
  <si>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</si>
  <si>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</si>
  <si>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</si>
  <si>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</si>
  <si>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</si>
  <si>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</si>
  <si>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</si>
  <si>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</si>
  <si>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</si>
  <si>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</si>
  <si>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</si>
  <si>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</si>
  <si>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</si>
  <si>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</si>
  <si>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</si>
  <si>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</si>
  <si>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</si>
  <si>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</si>
  <si>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</si>
  <si>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</si>
  <si>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</si>
  <si>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</si>
  <si>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</si>
  <si>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</si>
  <si>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</si>
  <si>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</si>
  <si>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</si>
  <si>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</si>
  <si>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</si>
  <si>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</si>
  <si>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</si>
  <si>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</si>
  <si>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</si>
  <si>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</si>
  <si>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</si>
  <si>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</si>
  <si>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</si>
  <si>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</si>
  <si>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</si>
  <si>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</si>
  <si>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</si>
  <si>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</si>
  <si>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</si>
  <si>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</si>
  <si>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</si>
  <si>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</si>
  <si>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</si>
  <si>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</si>
  <si>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</si>
  <si>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</si>
  <si>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</si>
  <si>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</si>
  <si>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</si>
  <si>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</si>
  <si>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</si>
  <si>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</si>
  <si>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</si>
  <si>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</si>
  <si>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</si>
  <si>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</si>
  <si>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</si>
  <si>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</si>
  <si>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</si>
  <si>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</si>
  <si>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</si>
  <si>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</si>
  <si>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</si>
  <si>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</si>
  <si>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</si>
  <si>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</si>
  <si>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</si>
  <si>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</si>
  <si>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</si>
  <si>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</si>
  <si>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</si>
  <si>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</si>
  <si>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</si>
  <si>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</si>
  <si>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</si>
  <si>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</si>
  <si>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</si>
  <si>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</si>
  <si>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</si>
  <si>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</si>
  <si>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</si>
  <si>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</si>
  <si>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</si>
  <si>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</si>
  <si>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</si>
  <si>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</si>
  <si>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</si>
  <si>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</si>
  <si>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</si>
  <si>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</si>
  <si>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</si>
  <si>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</si>
  <si>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</si>
  <si>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</si>
  <si>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</si>
  <si>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</si>
  <si>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</si>
  <si>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</si>
  <si>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</si>
  <si>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</si>
  <si>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</si>
  <si>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</si>
  <si>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</si>
  <si>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</si>
  <si>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</si>
  <si>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</si>
  <si>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</si>
  <si>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</si>
  <si>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</si>
  <si>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</si>
  <si>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</si>
  <si>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</si>
  <si>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</si>
  <si>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</si>
  <si>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</si>
  <si>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</si>
  <si>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</si>
  <si>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</si>
  <si>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</si>
  <si>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</si>
  <si>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</si>
  <si>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</si>
  <si>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</si>
  <si>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</si>
  <si>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</si>
  <si>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</si>
  <si>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</si>
  <si>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</si>
  <si>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</si>
  <si>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</si>
  <si>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</si>
  <si>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</si>
  <si>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</si>
  <si>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</si>
  <si>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</si>
  <si>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</si>
  <si>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</si>
  <si>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</si>
  <si>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</si>
  <si>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</si>
  <si>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</si>
  <si>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</si>
  <si>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</si>
  <si>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</si>
  <si>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</si>
  <si>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</si>
  <si>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</si>
  <si>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</si>
  <si>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</si>
  <si>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</si>
  <si>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</si>
  <si>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</si>
  <si>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</si>
  <si>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</si>
  <si>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</si>
  <si>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</si>
  <si>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</si>
  <si>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</si>
  <si>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</si>
  <si>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</si>
  <si>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</si>
  <si>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</si>
  <si>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</si>
  <si>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</si>
  <si>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</si>
  <si>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</si>
  <si>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</si>
  <si>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</si>
  <si>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</si>
  <si>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</si>
  <si>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</si>
  <si>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</si>
  <si>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</si>
  <si>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</si>
  <si>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</si>
  <si>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</si>
  <si>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</si>
  <si>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</si>
  <si>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</si>
  <si>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</si>
  <si>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</si>
  <si>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</si>
  <si>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</si>
  <si>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</si>
  <si>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</si>
  <si>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</si>
  <si>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</si>
  <si>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</si>
  <si>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</si>
  <si>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</si>
  <si>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</si>
  <si>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</si>
  <si>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</si>
  <si>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</si>
  <si>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</si>
  <si>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</si>
  <si>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</si>
  <si>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</si>
  <si>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</si>
  <si>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</si>
  <si>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</si>
  <si>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</si>
  <si>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</si>
  <si>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</si>
  <si>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</si>
  <si>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</si>
  <si>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</si>
  <si>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</si>
  <si>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</si>
  <si>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</si>
  <si>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</si>
  <si>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</si>
  <si>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</si>
  <si>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</si>
  <si>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</si>
  <si>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</si>
  <si>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</si>
  <si>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</si>
  <si>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</si>
  <si>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</si>
  <si>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</si>
  <si>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</si>
  <si>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</si>
  <si>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</si>
  <si>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</si>
  <si>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</si>
  <si>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</si>
  <si>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</si>
  <si>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</si>
  <si>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</si>
  <si>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</si>
  <si>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</si>
  <si>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</si>
  <si>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</si>
  <si>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</si>
  <si>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</si>
  <si>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</si>
  <si>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</si>
  <si>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</si>
  <si>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</si>
  <si>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</si>
  <si>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</si>
  <si>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</si>
  <si>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</si>
  <si>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</si>
  <si>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</si>
  <si>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</si>
  <si>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</si>
  <si>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</si>
  <si>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</si>
  <si>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</si>
  <si>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</si>
  <si>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</si>
  <si>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</si>
  <si>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</si>
  <si>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</si>
  <si>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</si>
  <si>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</si>
  <si>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</si>
  <si>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</si>
  <si>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</si>
  <si>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</si>
  <si>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</si>
  <si>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</si>
  <si>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</si>
  <si>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</si>
  <si>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</si>
  <si>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</si>
  <si>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</si>
  <si>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</si>
  <si>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</si>
  <si>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</si>
  <si>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</si>
  <si>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</si>
  <si>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</si>
  <si>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</si>
  <si>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</si>
  <si>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</si>
  <si>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</si>
  <si>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</si>
  <si>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</si>
  <si>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</si>
  <si>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</si>
  <si>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</si>
  <si>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</si>
  <si>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</si>
  <si>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</si>
  <si>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</si>
  <si>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</si>
  <si>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</si>
  <si>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</si>
  <si>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</si>
  <si>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</si>
  <si>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</si>
  <si>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</si>
  <si>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</si>
  <si>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</si>
  <si>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</si>
  <si>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</si>
  <si>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</si>
  <si>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</si>
  <si>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</si>
  <si>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</si>
  <si>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</si>
  <si>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</si>
  <si>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</si>
  <si>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</si>
  <si>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</si>
  <si>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</si>
  <si>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</si>
  <si>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</si>
  <si>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</si>
  <si>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</si>
  <si>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</si>
  <si>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</si>
  <si>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</si>
  <si>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</si>
  <si>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</si>
  <si>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</si>
  <si>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</si>
  <si>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</si>
  <si>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</si>
  <si>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</si>
  <si>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</si>
  <si>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</si>
  <si>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</si>
  <si>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</si>
  <si>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</si>
  <si>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</si>
  <si>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</si>
  <si>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</si>
  <si>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</si>
  <si>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</si>
  <si>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</si>
  <si>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</si>
  <si>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</si>
  <si>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</si>
  <si>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</si>
  <si>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</si>
  <si>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</si>
  <si>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</si>
  <si>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</si>
  <si>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</si>
  <si>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</si>
  <si>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</si>
  <si>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</si>
  <si>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</si>
  <si>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</si>
  <si>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</si>
  <si>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</si>
  <si>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</si>
  <si>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</si>
  <si>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</si>
  <si>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</si>
  <si>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</si>
  <si>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</si>
  <si>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</si>
  <si>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</si>
  <si>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</si>
  <si>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</si>
  <si>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</si>
  <si>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</si>
  <si>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</si>
  <si>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</si>
  <si>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</si>
  <si>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</si>
  <si>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</si>
  <si>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</si>
  <si>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</si>
  <si>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</si>
  <si>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</si>
  <si>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</si>
  <si>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</si>
  <si>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</si>
  <si>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</si>
  <si>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</si>
  <si>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</si>
  <si>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</si>
  <si>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</si>
  <si>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</si>
  <si>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</si>
  <si>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</si>
  <si>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</si>
  <si>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</si>
  <si>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</si>
  <si>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</si>
  <si>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</si>
  <si>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</si>
  <si>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</si>
  <si>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</si>
  <si>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</si>
  <si>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</si>
  <si>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</si>
  <si>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</si>
  <si>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</si>
  <si>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</si>
  <si>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</si>
  <si>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</si>
  <si>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</si>
  <si>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</si>
  <si>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</si>
  <si>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</si>
  <si>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</si>
  <si>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</si>
  <si>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</si>
  <si>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</si>
  <si>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</si>
  <si>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</si>
  <si>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</si>
  <si>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</si>
  <si>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</si>
  <si>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</si>
  <si>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</si>
  <si>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</si>
  <si>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</si>
  <si>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</si>
  <si>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</si>
  <si>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</si>
  <si>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</si>
  <si>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</si>
  <si>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</si>
  <si>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</si>
  <si>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</si>
  <si>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</si>
  <si>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</si>
  <si>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</si>
  <si>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</si>
  <si>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</si>
  <si>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</si>
  <si>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</si>
  <si>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</si>
  <si>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</si>
  <si>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</si>
  <si>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</si>
  <si>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</si>
  <si>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</si>
  <si>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</si>
  <si>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</si>
  <si>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</si>
  <si>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</si>
  <si>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</si>
  <si>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</si>
  <si>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</si>
  <si>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</si>
  <si>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</si>
  <si>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</si>
  <si>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</si>
  <si>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</si>
  <si>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</si>
  <si>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</si>
  <si>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</si>
  <si>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</si>
  <si>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</si>
  <si>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</si>
  <si>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</si>
  <si>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</si>
  <si>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</si>
  <si>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</si>
  <si>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</si>
  <si>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</si>
  <si>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</si>
  <si>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</si>
  <si>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</si>
  <si>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</si>
  <si>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</si>
  <si>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</si>
  <si>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</si>
  <si>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</si>
  <si>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</si>
  <si>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</si>
  <si>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</si>
  <si>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</si>
  <si>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</si>
  <si>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</si>
  <si>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</si>
  <si>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</si>
  <si>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</si>
  <si>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</si>
  <si>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</si>
  <si>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</si>
  <si>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</si>
  <si>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</si>
  <si>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</si>
  <si>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</si>
  <si>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</si>
  <si>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</si>
  <si>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</si>
  <si>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</si>
  <si>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</si>
  <si>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</si>
  <si>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</si>
  <si>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</si>
  <si>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</si>
  <si>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</si>
  <si>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</si>
  <si>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</si>
  <si>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</si>
  <si>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</si>
  <si>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</si>
  <si>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</si>
  <si>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</si>
  <si>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</si>
  <si>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</si>
  <si>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</si>
  <si>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</si>
  <si>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</si>
  <si>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</si>
  <si>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</si>
  <si>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</si>
  <si>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</si>
  <si>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</si>
  <si>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</si>
  <si>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</si>
  <si>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</si>
  <si>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</si>
  <si>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</si>
  <si>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</si>
  <si>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</si>
  <si>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</si>
  <si>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</si>
  <si>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</si>
  <si>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</si>
  <si>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</si>
  <si>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</si>
  <si>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</si>
  <si>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</si>
  <si>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</si>
  <si>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</si>
  <si>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</si>
  <si>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</si>
  <si>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</si>
  <si>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</si>
  <si>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</si>
  <si>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</si>
  <si>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</si>
  <si>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</si>
  <si>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</si>
  <si>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</si>
  <si>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</si>
  <si>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</si>
  <si>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</si>
  <si>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</si>
  <si>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</si>
  <si>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</si>
  <si>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</si>
  <si>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</si>
  <si>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</si>
  <si>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</si>
  <si>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</si>
  <si>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</si>
  <si>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</si>
  <si>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</si>
  <si>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</si>
  <si>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</si>
  <si>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</si>
  <si>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</si>
  <si>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</si>
  <si>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</si>
  <si>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</si>
  <si>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</si>
  <si>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</si>
  <si>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</si>
  <si>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</si>
  <si>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</si>
  <si>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</si>
  <si>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</si>
  <si>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</si>
  <si>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</si>
  <si>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</si>
  <si>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</si>
  <si>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</si>
  <si>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</si>
  <si>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</si>
  <si>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</si>
  <si>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</si>
  <si>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</si>
  <si>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</si>
  <si>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</si>
  <si>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</si>
  <si>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</si>
  <si>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</si>
  <si>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</si>
  <si>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</si>
  <si>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</si>
  <si>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</si>
  <si>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</si>
  <si>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</si>
  <si>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</si>
  <si>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</si>
  <si>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</si>
  <si>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</si>
  <si>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</si>
  <si>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</si>
  <si>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</si>
  <si>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</si>
  <si>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</si>
  <si>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</si>
  <si>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</si>
  <si>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</si>
  <si>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</si>
  <si>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</si>
  <si>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</si>
  <si>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</si>
  <si>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</si>
  <si>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</si>
  <si>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</si>
  <si>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</si>
  <si>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</si>
  <si>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</si>
  <si>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</si>
  <si>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</si>
  <si>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</si>
  <si>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</si>
  <si>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</si>
  <si>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</si>
  <si>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</si>
  <si>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</si>
  <si>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</si>
  <si>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</si>
  <si>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</si>
  <si>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</si>
  <si>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</si>
  <si>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</si>
  <si>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</si>
  <si>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</si>
  <si>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</si>
  <si>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</si>
  <si>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</si>
  <si>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</si>
  <si>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</si>
  <si>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</si>
  <si>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</si>
  <si>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</si>
  <si>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</si>
  <si>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</si>
  <si>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</si>
  <si>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</si>
  <si>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</si>
  <si>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</si>
  <si>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</si>
  <si>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</si>
  <si>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</si>
  <si>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</si>
  <si>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</si>
  <si>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</si>
  <si>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</si>
  <si>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</si>
  <si>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</si>
  <si>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</si>
  <si>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</si>
  <si>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</si>
  <si>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</si>
  <si>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</si>
  <si>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</si>
  <si>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</si>
  <si>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</si>
  <si>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</si>
  <si>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</si>
  <si>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</si>
  <si>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</si>
  <si>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</si>
  <si>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</si>
  <si>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</si>
  <si>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</si>
  <si>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</si>
  <si>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</si>
  <si>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</si>
  <si>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</si>
  <si>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</si>
  <si>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</si>
  <si>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</si>
  <si>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</si>
  <si>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</si>
  <si>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</si>
  <si>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</si>
  <si>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</si>
  <si>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</si>
  <si>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</si>
  <si>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</si>
  <si>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</si>
  <si>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</si>
  <si>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</si>
  <si>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</si>
  <si>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</si>
  <si>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</si>
  <si>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</si>
  <si>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</si>
  <si>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</si>
  <si>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</si>
  <si>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</si>
  <si>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</si>
  <si>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</si>
  <si>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</si>
  <si>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</si>
  <si>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</si>
  <si>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</si>
  <si>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</si>
  <si>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</si>
  <si>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</si>
  <si>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</si>
  <si>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</si>
  <si>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</si>
  <si>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</si>
  <si>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</si>
  <si>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</si>
  <si>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</si>
  <si>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</si>
  <si>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</si>
  <si>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</si>
  <si>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</si>
  <si>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</si>
  <si>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</si>
  <si>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</si>
  <si>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</si>
  <si>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</si>
  <si>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</si>
  <si>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</si>
  <si>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</si>
  <si>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</si>
  <si>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</si>
  <si>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</si>
  <si>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</si>
  <si>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</si>
  <si>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</si>
  <si>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</si>
  <si>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</si>
  <si>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</si>
  <si>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</si>
  <si>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</si>
  <si>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</si>
  <si>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</si>
  <si>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</si>
  <si>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</si>
  <si>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</si>
  <si>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</si>
  <si>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</si>
  <si>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</si>
  <si>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</si>
  <si>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</si>
  <si>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</si>
  <si>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</si>
  <si>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</si>
  <si>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</si>
  <si>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</si>
  <si>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</si>
  <si>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</si>
  <si>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</si>
  <si>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</si>
  <si>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</si>
  <si>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</si>
  <si>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</si>
  <si>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</si>
  <si>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</si>
  <si>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</si>
  <si>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</si>
  <si>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</si>
  <si>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</si>
  <si>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</si>
  <si>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</si>
  <si>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</si>
  <si>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</si>
  <si>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</si>
  <si>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</si>
  <si>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</si>
  <si>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</si>
  <si>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</si>
  <si>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</si>
  <si>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</si>
  <si>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</si>
  <si>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</si>
  <si>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</si>
  <si>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</si>
  <si>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</si>
  <si>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</si>
  <si>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</si>
  <si>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</si>
  <si>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</si>
  <si>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</si>
  <si>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</si>
  <si>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</si>
  <si>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</si>
  <si>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</si>
  <si>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</si>
  <si>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</si>
  <si>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</si>
  <si>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</si>
  <si>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</si>
  <si>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</si>
  <si>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</si>
  <si>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</si>
  <si>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</si>
  <si>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</si>
  <si>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</si>
  <si>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</si>
  <si>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</si>
  <si>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</si>
  <si>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</si>
  <si>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</si>
  <si>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</si>
  <si>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</si>
  <si>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</si>
  <si>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</si>
  <si>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</si>
  <si>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</si>
  <si>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</si>
  <si>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</si>
  <si>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</si>
  <si>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</si>
  <si>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</si>
  <si>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</si>
  <si>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</si>
  <si>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</si>
  <si>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</si>
  <si>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</si>
  <si>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</si>
  <si>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</si>
  <si>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</si>
  <si>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</si>
  <si>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</si>
  <si>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</si>
  <si>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</si>
  <si>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</si>
  <si>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</si>
  <si>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</si>
  <si>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</si>
  <si>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</si>
  <si>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</si>
  <si>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</si>
  <si>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</si>
  <si>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</si>
  <si>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</si>
  <si>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</si>
  <si>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</si>
  <si>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</si>
  <si>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</si>
  <si>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</si>
  <si>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</si>
  <si>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</si>
  <si>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</si>
  <si>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</si>
  <si>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</si>
  <si>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</si>
  <si>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</si>
  <si>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</si>
  <si>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</si>
  <si>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</si>
  <si>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</si>
  <si>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</si>
  <si>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</si>
  <si>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</si>
  <si>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</si>
  <si>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</si>
  <si>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</si>
  <si>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</si>
  <si>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</si>
  <si>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</si>
  <si>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</si>
  <si>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</si>
  <si>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</si>
  <si>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</si>
  <si>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</si>
  <si>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</si>
  <si>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</si>
  <si>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</si>
  <si>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</si>
  <si>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</si>
  <si>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</si>
  <si>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</si>
  <si>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</si>
  <si>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</si>
  <si>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</si>
  <si>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</si>
  <si>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</si>
  <si>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</si>
  <si>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</si>
  <si>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</si>
  <si>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</si>
  <si>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</si>
  <si>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</si>
  <si>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</si>
  <si>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</si>
  <si>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</si>
  <si>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</si>
  <si>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</si>
  <si>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</si>
  <si>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</si>
  <si>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</si>
  <si>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</si>
  <si>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</si>
  <si>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</si>
  <si>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</si>
  <si>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</si>
  <si>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</si>
  <si>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</si>
  <si>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</si>
  <si>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</si>
  <si>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</si>
  <si>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</si>
  <si>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</si>
  <si>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</si>
  <si>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</si>
  <si>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</si>
  <si>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</si>
  <si>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</si>
  <si>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</si>
  <si>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</si>
  <si>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</si>
  <si>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</si>
  <si>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</si>
  <si>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</si>
  <si>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</si>
  <si>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</si>
  <si>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</si>
  <si>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</si>
  <si>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</si>
  <si>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</si>
  <si>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</si>
  <si>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</si>
  <si>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</si>
  <si>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</si>
  <si>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</si>
  <si>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</si>
  <si>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</si>
  <si>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</si>
  <si>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</si>
  <si>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</si>
  <si>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</si>
  <si>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</si>
  <si>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</si>
  <si>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</si>
  <si>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</si>
  <si>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</si>
  <si>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</si>
  <si>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</si>
  <si>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</si>
  <si>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</si>
  <si>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</si>
  <si>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</si>
  <si>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</si>
  <si>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</si>
  <si>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</si>
  <si>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</si>
  <si>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</si>
  <si>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</si>
  <si>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</si>
  <si>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</si>
  <si>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</si>
  <si>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</si>
  <si>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</si>
  <si>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</si>
  <si>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</si>
  <si>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</si>
  <si>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</si>
  <si>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</si>
  <si>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</si>
  <si>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</si>
  <si>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</si>
  <si>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</si>
  <si>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</si>
  <si>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</si>
  <si>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</si>
  <si>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</si>
  <si>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</si>
  <si>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</si>
  <si>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</si>
  <si>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</si>
  <si>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</si>
  <si>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</si>
  <si>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</si>
  <si>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</si>
  <si>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</si>
  <si>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</si>
  <si>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</si>
  <si>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</si>
  <si>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</si>
  <si>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</si>
  <si>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</si>
  <si>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</si>
  <si>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</si>
  <si>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</si>
  <si>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</si>
  <si>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</si>
  <si>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</si>
  <si>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</si>
  <si>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</si>
  <si>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</si>
  <si>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</si>
  <si>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</si>
  <si>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</si>
  <si>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</si>
  <si>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</si>
  <si>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</si>
  <si>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</si>
  <si>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</si>
  <si>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</si>
  <si>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</si>
  <si>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</si>
  <si>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</si>
  <si>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</si>
  <si>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</si>
  <si>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</si>
  <si>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</si>
  <si>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</si>
  <si>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</si>
  <si>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</si>
  <si>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</si>
  <si>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</si>
  <si>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</si>
  <si>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</si>
  <si>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</si>
  <si>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</si>
  <si>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</si>
  <si>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</si>
  <si>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</si>
  <si>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</si>
  <si>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</si>
  <si>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</si>
  <si>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</si>
  <si>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</si>
  <si>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</si>
  <si>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</si>
  <si>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</si>
  <si>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</si>
  <si>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</si>
  <si>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</si>
  <si>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</si>
  <si>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</si>
  <si>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</si>
  <si>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</si>
  <si>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</si>
  <si>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</si>
  <si>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</si>
  <si>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</si>
  <si>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</si>
  <si>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</si>
  <si>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</si>
  <si>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</si>
  <si>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</si>
  <si>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</si>
  <si>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</si>
  <si>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</si>
  <si>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</si>
  <si>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</si>
  <si>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</si>
  <si>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</si>
  <si>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</si>
  <si>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</si>
  <si>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</si>
  <si>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</si>
  <si>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</si>
  <si>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</si>
  <si>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</si>
  <si>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</si>
  <si>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</si>
  <si>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</si>
  <si>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</si>
  <si>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</si>
  <si>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</si>
  <si>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</si>
  <si>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</si>
  <si>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</si>
  <si>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</si>
  <si>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</si>
  <si>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</si>
  <si>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</si>
  <si>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</si>
  <si>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</si>
  <si>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</si>
  <si>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</si>
  <si>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</si>
  <si>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</si>
  <si>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</si>
  <si>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</si>
  <si>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</si>
  <si>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</si>
  <si>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</si>
  <si>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</si>
  <si>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</si>
  <si>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</si>
  <si>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</si>
  <si>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</si>
  <si>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</si>
  <si>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</si>
  <si>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</si>
  <si>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</si>
  <si>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</si>
  <si>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</si>
  <si>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</si>
  <si>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</si>
  <si>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</si>
  <si>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</si>
  <si>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</si>
  <si>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</si>
  <si>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</si>
  <si>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</si>
  <si>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</si>
  <si>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</si>
  <si>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</si>
  <si>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</si>
  <si>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</si>
  <si>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</si>
  <si>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</si>
  <si>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</si>
  <si>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</si>
  <si>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</si>
  <si>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</si>
  <si>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</si>
  <si>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</si>
  <si>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</si>
  <si>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</si>
  <si>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</si>
  <si>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</si>
  <si>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</si>
  <si>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</si>
  <si>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</si>
  <si>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</si>
  <si>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</si>
  <si>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</si>
  <si>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</si>
  <si>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</si>
  <si>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</si>
  <si>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</si>
  <si>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</si>
  <si>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</si>
  <si>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</si>
  <si>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</si>
  <si>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</si>
  <si>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</si>
  <si>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</si>
  <si>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</si>
  <si>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</si>
  <si>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</si>
  <si>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</si>
  <si>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</si>
  <si>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</si>
  <si>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</si>
  <si>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</si>
  <si>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</si>
  <si>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</si>
  <si>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</si>
  <si>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</si>
  <si>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</si>
  <si>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</si>
  <si>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</si>
  <si>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</si>
  <si>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</si>
  <si>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</si>
  <si>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</si>
  <si>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</si>
  <si>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</si>
  <si>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</si>
  <si>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</si>
  <si>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</si>
  <si>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</si>
  <si>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</si>
  <si>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</si>
  <si>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</si>
  <si>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</si>
  <si>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</si>
  <si>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</si>
  <si>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</si>
  <si>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</si>
  <si>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</si>
  <si>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</si>
  <si>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</si>
  <si>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</si>
  <si>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</si>
  <si>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</si>
  <si>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</si>
  <si>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</si>
  <si>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</si>
  <si>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</si>
  <si>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</si>
  <si>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</si>
  <si>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</si>
  <si>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</si>
  <si>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</si>
  <si>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</si>
  <si>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</si>
  <si>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</si>
  <si>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</si>
  <si>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</si>
  <si>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</si>
  <si>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</si>
  <si>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</si>
  <si>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</si>
  <si>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</si>
  <si>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</si>
  <si>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</si>
  <si>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</si>
  <si>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</si>
  <si>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</si>
  <si>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</si>
  <si>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</si>
  <si>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</si>
  <si>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</si>
  <si>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</si>
  <si>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</si>
  <si>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</si>
  <si>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</si>
  <si>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</si>
  <si>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</si>
  <si>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</si>
  <si>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</si>
  <si>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</si>
  <si>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</si>
  <si>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</si>
  <si>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</si>
  <si>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</si>
  <si>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</si>
  <si>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</si>
  <si>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</si>
  <si>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</si>
  <si>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</si>
  <si>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</si>
  <si>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</si>
  <si>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</si>
  <si>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</si>
  <si>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</si>
  <si>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</si>
  <si>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</si>
  <si>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</si>
  <si>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</si>
  <si>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</si>
  <si>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</si>
  <si>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</si>
  <si>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</si>
  <si>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</si>
  <si>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</si>
  <si>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</si>
  <si>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</si>
  <si>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</si>
  <si>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</si>
  <si>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</si>
  <si>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</si>
  <si>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</si>
  <si>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</si>
  <si>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</si>
  <si>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</si>
  <si>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</si>
  <si>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</si>
  <si>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</si>
  <si>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</si>
  <si>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</si>
  <si>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</si>
  <si>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</si>
  <si>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</si>
  <si>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</si>
  <si>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</si>
  <si>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</si>
  <si>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</si>
  <si>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</si>
  <si>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</si>
  <si>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</si>
  <si>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</si>
  <si>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</si>
  <si>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</si>
  <si>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</si>
  <si>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</si>
  <si>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</si>
  <si>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</si>
  <si>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</si>
  <si>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</si>
  <si>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</si>
  <si>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</si>
  <si>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</si>
  <si>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</si>
  <si>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</si>
  <si>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</si>
  <si>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</si>
  <si>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</si>
  <si>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</si>
  <si>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</si>
  <si>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</si>
  <si>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</si>
  <si>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</si>
  <si>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</si>
  <si>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</si>
  <si>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</si>
  <si>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</si>
  <si>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</si>
  <si>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</si>
  <si>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</si>
  <si>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</si>
  <si>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</si>
  <si>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</si>
  <si>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</si>
  <si>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</si>
  <si>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</si>
  <si>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</si>
  <si>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</si>
  <si>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</si>
  <si>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</si>
  <si>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</si>
  <si>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</si>
  <si>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</si>
  <si>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</si>
  <si>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</si>
  <si>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</si>
  <si>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</si>
  <si>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</si>
  <si>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</si>
  <si>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</si>
  <si>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</si>
  <si>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</si>
  <si>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</si>
  <si>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</si>
  <si>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</si>
  <si>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</si>
  <si>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</si>
  <si>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</si>
  <si>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</si>
  <si>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</si>
  <si>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</si>
  <si>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</si>
  <si>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</si>
  <si>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</si>
  <si>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</si>
  <si>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</si>
  <si>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</si>
  <si>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</si>
  <si>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</si>
  <si>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</si>
  <si>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</si>
  <si>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</si>
  <si>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</si>
  <si>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</si>
  <si>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</si>
  <si>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</si>
  <si>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</si>
  <si>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</si>
  <si>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</si>
  <si>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</si>
  <si>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</si>
  <si>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</si>
  <si>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</si>
  <si>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</si>
  <si>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</si>
  <si>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</si>
  <si>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</si>
  <si>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</si>
  <si>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</si>
  <si>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</si>
  <si>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</si>
  <si>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</si>
  <si>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</si>
  <si>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</si>
  <si>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</si>
  <si>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</si>
  <si>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</si>
  <si>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</si>
  <si>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</si>
  <si>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</si>
  <si>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</si>
  <si>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</si>
  <si>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</si>
  <si>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</si>
  <si>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</si>
  <si>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</si>
  <si>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</si>
  <si>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</si>
  <si>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</si>
  <si>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</si>
  <si>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</si>
  <si>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</si>
  <si>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</si>
  <si>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</si>
  <si>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</si>
  <si>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</si>
  <si>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</si>
  <si>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</si>
  <si>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</si>
  <si>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</si>
  <si>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</si>
  <si>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</si>
  <si>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</si>
  <si>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</si>
  <si>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</si>
  <si>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</si>
  <si>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</si>
  <si>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</si>
  <si>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</si>
  <si>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</si>
  <si>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</si>
  <si>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</si>
  <si>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</si>
  <si>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</si>
  <si>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</si>
  <si>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</si>
  <si>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</si>
  <si>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</si>
  <si>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</si>
  <si>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</si>
  <si>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</si>
  <si>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</si>
  <si>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</si>
  <si>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</si>
  <si>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</si>
  <si>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</si>
  <si>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</si>
  <si>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</si>
  <si>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</si>
  <si>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</si>
  <si>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</si>
  <si>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</si>
  <si>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</si>
  <si>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</si>
  <si>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</si>
  <si>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</si>
  <si>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</si>
  <si>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</si>
  <si>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</si>
  <si>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</si>
  <si>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</si>
  <si>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</si>
  <si>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</si>
  <si>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</si>
  <si>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</si>
  <si>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</si>
  <si>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</si>
  <si>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</si>
  <si>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</si>
  <si>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</si>
  <si>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</si>
  <si>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</si>
  <si>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</si>
  <si>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</si>
  <si>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</si>
  <si>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</si>
  <si>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</si>
  <si>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</si>
  <si>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</si>
  <si>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</si>
  <si>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</si>
  <si>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</si>
  <si>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</si>
  <si>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</si>
  <si>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</si>
  <si>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</si>
  <si>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</si>
  <si>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</si>
  <si>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</si>
  <si>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</si>
  <si>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</si>
  <si>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</si>
  <si>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</si>
  <si>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</si>
  <si>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</si>
  <si>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</si>
  <si>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</si>
  <si>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</si>
  <si>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</si>
  <si>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</si>
  <si>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</si>
  <si>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</si>
  <si>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</si>
  <si>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</si>
  <si>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</si>
  <si>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</si>
  <si>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</si>
  <si>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</si>
  <si>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</si>
  <si>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</si>
  <si>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</si>
  <si>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</si>
  <si>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</si>
  <si>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</si>
  <si>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</si>
  <si>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</si>
  <si>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</si>
  <si>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</si>
  <si>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</si>
  <si>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</si>
  <si>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</si>
  <si>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</si>
  <si>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</si>
  <si>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</si>
  <si>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</si>
  <si>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</si>
  <si>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</si>
  <si>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</si>
  <si>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</si>
  <si>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</si>
  <si>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</si>
  <si>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</si>
  <si>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</si>
  <si>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</si>
  <si>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</si>
  <si>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</si>
  <si>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</si>
  <si>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</si>
  <si>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</si>
  <si>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</si>
  <si>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</si>
  <si>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</si>
  <si>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</si>
  <si>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</si>
  <si>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</si>
  <si>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</si>
  <si>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</si>
  <si>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</si>
  <si>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</si>
  <si>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</si>
  <si>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</si>
  <si>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</si>
  <si>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</si>
  <si>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</si>
  <si>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</si>
  <si>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</si>
  <si>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</si>
  <si>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</si>
  <si>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</si>
  <si>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</si>
  <si>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</si>
  <si>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</si>
  <si>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</si>
  <si>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</si>
  <si>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</si>
  <si>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</si>
  <si>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</si>
  <si>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</si>
  <si>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</si>
  <si>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</si>
  <si>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</si>
  <si>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</si>
  <si>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</si>
  <si>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</si>
  <si>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</si>
  <si>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</si>
  <si>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</si>
  <si>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</si>
  <si>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</si>
  <si>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</si>
  <si>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</si>
  <si>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</si>
  <si>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</si>
  <si>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</si>
  <si>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</si>
  <si>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</si>
  <si>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</si>
  <si>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</si>
  <si>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</si>
  <si>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</si>
  <si>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</si>
  <si>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</si>
  <si>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</si>
  <si>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</si>
  <si>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</si>
  <si>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</si>
  <si>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</si>
  <si>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</si>
  <si>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</si>
  <si>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</si>
  <si>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</si>
  <si>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</si>
  <si>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</si>
  <si>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</si>
  <si>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</si>
  <si>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</si>
  <si>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</si>
  <si>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</si>
  <si>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</si>
  <si>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</si>
  <si>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</si>
  <si>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</si>
  <si>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</si>
  <si>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</si>
  <si>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</si>
  <si>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</si>
  <si>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</si>
  <si>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</si>
  <si>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</si>
  <si>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</si>
  <si>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</si>
  <si>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</si>
  <si>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</si>
  <si>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</si>
  <si>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</si>
  <si>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</si>
  <si>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</si>
  <si>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</si>
  <si>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</si>
  <si>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</si>
  <si>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</si>
  <si>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</si>
  <si>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</si>
  <si>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</si>
  <si>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</si>
  <si>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</si>
  <si>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</si>
  <si>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</si>
  <si>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</si>
  <si>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</si>
  <si>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</si>
  <si>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</si>
  <si>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</si>
  <si>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</si>
  <si>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</si>
  <si>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</si>
  <si>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</si>
  <si>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</si>
  <si>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</si>
  <si>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</si>
  <si>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</si>
  <si>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</si>
  <si>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</si>
  <si>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</si>
  <si>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</si>
  <si>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</si>
  <si>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</si>
  <si>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</si>
  <si>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</si>
  <si>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</si>
  <si>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</si>
  <si>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</si>
  <si>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</si>
  <si>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</si>
  <si>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</si>
  <si>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</si>
  <si>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</si>
  <si>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</si>
  <si>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</si>
  <si>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</si>
  <si>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</si>
  <si>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</si>
  <si>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</si>
  <si>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</si>
  <si>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</si>
  <si>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</si>
  <si>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</si>
  <si>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</si>
  <si>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</si>
  <si>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</si>
  <si>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</si>
  <si>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</si>
  <si>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</si>
  <si>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</si>
  <si>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</si>
  <si>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</si>
  <si>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</si>
  <si>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</si>
  <si>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</si>
  <si>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</si>
  <si>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</si>
  <si>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</si>
  <si>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</si>
  <si>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</si>
  <si>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</si>
  <si>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</si>
  <si>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</si>
  <si>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</si>
  <si>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</si>
  <si>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</si>
  <si>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</si>
  <si>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</si>
  <si>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</si>
  <si>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</si>
  <si>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</si>
  <si>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</si>
  <si>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</si>
  <si>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</si>
  <si>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</si>
  <si>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</si>
  <si>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</si>
  <si>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</si>
  <si>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</si>
  <si>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</si>
  <si>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</si>
  <si>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</si>
  <si>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</si>
  <si>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</si>
  <si>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</si>
  <si>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</si>
  <si>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</si>
  <si>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</si>
  <si>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</si>
  <si>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</si>
  <si>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</si>
  <si>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</si>
  <si>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</si>
  <si>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</si>
  <si>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</si>
  <si>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</si>
  <si>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</si>
  <si>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</si>
  <si>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</si>
  <si>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</si>
  <si>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</si>
  <si>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</si>
  <si>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</si>
  <si>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</si>
  <si>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</si>
  <si>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</si>
  <si>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</si>
  <si>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</si>
  <si>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</si>
  <si>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</si>
  <si>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</si>
  <si>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</si>
  <si>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</si>
  <si>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</si>
  <si>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</si>
  <si>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</si>
  <si>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</si>
  <si>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</si>
  <si>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</si>
  <si>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</si>
  <si>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</si>
  <si>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</si>
  <si>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</si>
  <si>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</si>
  <si>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</si>
  <si>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</si>
  <si>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</si>
  <si>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</si>
  <si>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</si>
  <si>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</si>
  <si>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</si>
  <si>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</si>
  <si>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</si>
  <si>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</si>
  <si>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</si>
  <si>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</si>
  <si>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</si>
  <si>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</si>
  <si>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</si>
  <si>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</si>
  <si>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</si>
  <si>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</si>
  <si>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</si>
  <si>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</si>
  <si>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</si>
  <si>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</si>
  <si>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</si>
  <si>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</si>
  <si>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</si>
  <si>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</si>
  <si>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</si>
  <si>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</si>
  <si>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</si>
  <si>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</si>
  <si>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</si>
  <si>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</si>
  <si>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</si>
  <si>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</si>
  <si>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</si>
  <si>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</si>
  <si>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</si>
  <si>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</si>
  <si>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</si>
  <si>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</si>
  <si>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</si>
  <si>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</si>
  <si>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</si>
  <si>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</si>
  <si>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</si>
  <si>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</si>
  <si>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</si>
  <si>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</si>
  <si>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</si>
  <si>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</si>
  <si>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</si>
  <si>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</si>
  <si>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</si>
  <si>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</si>
  <si>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</si>
  <si>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</si>
  <si>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</si>
  <si>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</si>
  <si>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</si>
  <si>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</si>
  <si>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</si>
  <si>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</si>
  <si>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</si>
  <si>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</si>
  <si>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</si>
  <si>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</si>
  <si>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</si>
  <si>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</si>
  <si>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</si>
  <si>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</si>
  <si>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</si>
  <si>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</si>
  <si>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</si>
  <si>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</si>
  <si>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</si>
  <si>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</si>
  <si>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</si>
  <si>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</si>
  <si>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</si>
  <si>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</si>
  <si>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</si>
  <si>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</si>
  <si>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</si>
  <si>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</si>
  <si>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</si>
  <si>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</si>
  <si>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</si>
  <si>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</si>
  <si>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</si>
  <si>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</si>
  <si>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</si>
  <si>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</si>
  <si>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</si>
  <si>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</si>
  <si>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</si>
  <si>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</si>
  <si>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</si>
  <si>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</si>
  <si>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</si>
  <si>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</si>
  <si>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</si>
  <si>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</si>
  <si>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</si>
  <si>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</si>
  <si>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</si>
  <si>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</si>
  <si>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</si>
  <si>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</si>
  <si>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</si>
  <si>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</si>
  <si>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</si>
  <si>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</si>
  <si>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</si>
  <si>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</si>
  <si>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</si>
  <si>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</si>
  <si>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</si>
  <si>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</si>
  <si>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</si>
  <si>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</si>
  <si>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</si>
  <si>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</si>
  <si>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</si>
  <si>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</si>
  <si>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</si>
  <si>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</si>
  <si>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</si>
  <si>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</si>
  <si>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</si>
  <si>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</si>
  <si>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</si>
  <si>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</si>
  <si>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</si>
  <si>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</si>
  <si>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</si>
  <si>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</si>
  <si>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</si>
  <si>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</si>
  <si>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</si>
  <si>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</si>
  <si>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</si>
  <si>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</si>
  <si>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</si>
  <si>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</si>
  <si>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</si>
  <si>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</si>
  <si>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</si>
  <si>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</si>
  <si>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</si>
  <si>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</si>
  <si>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</si>
  <si>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</si>
  <si>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</si>
  <si>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</si>
  <si>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</si>
  <si>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</si>
  <si>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</si>
  <si>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</si>
  <si>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</si>
  <si>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</si>
  <si>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</si>
  <si>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</si>
  <si>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</si>
  <si>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</si>
  <si>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</si>
  <si>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</si>
  <si>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</si>
  <si>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</si>
  <si>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</si>
  <si>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</si>
  <si>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</si>
  <si>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</si>
  <si>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</si>
  <si>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</si>
  <si>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</si>
  <si>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</si>
  <si>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</si>
  <si>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</si>
  <si>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</si>
  <si>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</si>
  <si>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</si>
  <si>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</si>
  <si>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</si>
  <si>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</si>
  <si>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</si>
  <si>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</si>
  <si>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</si>
  <si>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</si>
  <si>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</si>
  <si>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</si>
  <si>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</si>
  <si>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</si>
  <si>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</si>
  <si>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</si>
  <si>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</si>
  <si>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</si>
  <si>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</si>
  <si>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</si>
  <si>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</si>
  <si>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</si>
  <si>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</si>
  <si>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</si>
  <si>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</si>
  <si>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</si>
  <si>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</si>
  <si>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</si>
  <si>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</si>
  <si>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</si>
  <si>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</si>
  <si>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</si>
  <si>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</si>
  <si>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</si>
  <si>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</si>
  <si>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</si>
  <si>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</si>
  <si>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</si>
  <si>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</si>
  <si>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</si>
  <si>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</si>
  <si>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</si>
  <si>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</si>
  <si>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</si>
  <si>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</si>
  <si>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</si>
  <si>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</si>
  <si>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</si>
  <si>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</si>
  <si>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</si>
  <si>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</si>
  <si>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</si>
  <si>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</si>
  <si>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</si>
  <si>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</si>
  <si>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</si>
  <si>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</si>
  <si>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</si>
  <si>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</si>
  <si>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</si>
  <si>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</si>
  <si>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</si>
  <si>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</si>
  <si>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</si>
  <si>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</si>
  <si>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</si>
  <si>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</si>
  <si>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</si>
  <si>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</si>
  <si>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</si>
  <si>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</si>
  <si>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</si>
  <si>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</si>
  <si>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</si>
  <si>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</si>
  <si>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</si>
  <si>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</si>
  <si>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</si>
  <si>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</si>
  <si>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</si>
  <si>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</si>
  <si>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</si>
  <si>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</si>
  <si>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</si>
  <si>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</si>
  <si>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</si>
  <si>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</si>
  <si>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</si>
  <si>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</si>
  <si>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</si>
  <si>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</si>
  <si>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</si>
  <si>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</si>
  <si>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</si>
  <si>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</si>
  <si>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</si>
  <si>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</si>
  <si>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</si>
  <si>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</si>
  <si>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</si>
  <si>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</si>
  <si>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</si>
  <si>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</si>
  <si>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</si>
  <si>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</si>
  <si>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</si>
  <si>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</si>
  <si>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</si>
  <si>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</si>
  <si>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</si>
  <si>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</si>
  <si>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</si>
  <si>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</si>
  <si>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</si>
  <si>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</si>
  <si>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</si>
  <si>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</si>
  <si>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</si>
  <si>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</si>
  <si>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</si>
  <si>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</si>
  <si>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</si>
  <si>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</si>
  <si>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</si>
  <si>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</si>
  <si>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</si>
  <si>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</si>
  <si>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</si>
  <si>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</si>
  <si>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</si>
  <si>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</si>
  <si>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</si>
  <si>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</si>
  <si>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</si>
  <si>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</si>
  <si>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</si>
  <si>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</si>
  <si>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</si>
  <si>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</si>
  <si>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</si>
  <si>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</si>
  <si>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</si>
  <si>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</si>
  <si>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</si>
  <si>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</si>
  <si>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</si>
  <si>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</si>
  <si>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</si>
  <si>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</si>
  <si>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</si>
  <si>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</si>
  <si>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</si>
  <si>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</si>
  <si>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</si>
  <si>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</si>
  <si>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</si>
  <si>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</si>
  <si>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</si>
  <si>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</si>
  <si>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</si>
  <si>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</si>
  <si>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</si>
  <si>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</si>
  <si>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</si>
  <si>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</si>
  <si>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</si>
  <si>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</si>
  <si>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</si>
  <si>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</si>
  <si>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</si>
  <si>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</si>
  <si>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</si>
  <si>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</si>
  <si>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</si>
  <si>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</si>
  <si>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</si>
  <si>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</si>
  <si>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</si>
  <si>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</si>
  <si>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</si>
  <si>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</si>
  <si>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</si>
  <si>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</si>
  <si>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</si>
  <si>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</si>
  <si>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</si>
  <si>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</si>
  <si>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</si>
  <si>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</si>
  <si>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</si>
  <si>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</si>
  <si>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</si>
  <si>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</si>
  <si>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</si>
  <si>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</si>
  <si>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</si>
  <si>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</si>
  <si>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</si>
  <si>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</si>
  <si>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</si>
  <si>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</si>
  <si>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</si>
  <si>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</si>
  <si>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</si>
  <si>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</si>
  <si>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</si>
  <si>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</si>
  <si>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</si>
  <si>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</si>
  <si>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</si>
  <si>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</si>
  <si>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</si>
  <si>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</si>
  <si>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</si>
  <si>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</si>
  <si>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</si>
  <si>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</si>
  <si>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</si>
  <si>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</si>
  <si>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</si>
  <si>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</si>
  <si>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</si>
  <si>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</si>
  <si>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</si>
  <si>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</si>
  <si>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</si>
  <si>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</si>
  <si>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</si>
  <si>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</si>
  <si>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</si>
  <si>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</si>
  <si>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</si>
  <si>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</si>
  <si>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</si>
  <si>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</si>
  <si>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</si>
  <si>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</si>
  <si>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</si>
  <si>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</si>
  <si>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</si>
  <si>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</si>
  <si>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</si>
  <si>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</si>
  <si>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</si>
  <si>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</si>
  <si>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</si>
  <si>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</si>
  <si>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</si>
  <si>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</si>
  <si>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</si>
  <si>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</si>
  <si>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</si>
  <si>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</si>
  <si>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</si>
  <si>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</si>
  <si>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</si>
  <si>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</si>
  <si>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</si>
  <si>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</si>
  <si>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</si>
  <si>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</si>
  <si>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</si>
  <si>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</si>
  <si>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</si>
  <si>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</si>
  <si>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</si>
  <si>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</si>
  <si>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</si>
  <si>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</si>
  <si>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</si>
  <si>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</si>
  <si>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</si>
  <si>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</si>
  <si>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</si>
  <si>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</si>
  <si>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</si>
  <si>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</si>
  <si>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</si>
  <si>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</si>
  <si>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</si>
  <si>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</si>
  <si>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</si>
  <si>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</si>
  <si>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</si>
  <si>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</si>
  <si>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</si>
  <si>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</si>
  <si>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</si>
  <si>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</si>
  <si>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</si>
  <si>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</si>
  <si>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</si>
  <si>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</si>
  <si>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</si>
  <si>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</si>
  <si>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</si>
  <si>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</si>
  <si>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</si>
  <si>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</si>
  <si>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</si>
  <si>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</si>
  <si>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</si>
  <si>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</si>
  <si>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</si>
  <si>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</si>
  <si>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</si>
  <si>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</si>
  <si>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</si>
  <si>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</si>
  <si>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</si>
  <si>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</si>
  <si>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</si>
  <si>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</si>
  <si>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</si>
  <si>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</si>
  <si>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</si>
  <si>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</si>
  <si>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</si>
  <si>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</si>
  <si>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</si>
  <si>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</si>
  <si>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</si>
  <si>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</si>
  <si>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</si>
  <si>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</si>
  <si>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</si>
  <si>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</si>
  <si>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</si>
  <si>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</si>
  <si>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</si>
  <si>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</si>
  <si>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</si>
  <si>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</si>
  <si>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</si>
  <si>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</si>
  <si>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</si>
  <si>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</si>
  <si>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</si>
  <si>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</si>
  <si>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</si>
  <si>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</si>
  <si>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</si>
  <si>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</si>
  <si>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</si>
  <si>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</si>
  <si>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</si>
  <si>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</si>
  <si>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</si>
  <si>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</si>
  <si>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</si>
  <si>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</si>
  <si>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</si>
  <si>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</si>
  <si>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</si>
  <si>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</si>
  <si>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</si>
  <si>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</si>
  <si>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</si>
  <si>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</si>
  <si>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</si>
  <si>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</si>
  <si>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</si>
  <si>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</si>
  <si>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</si>
  <si>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</si>
  <si>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</si>
  <si>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</si>
  <si>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</si>
  <si>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</si>
  <si>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</si>
  <si>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</si>
  <si>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</si>
  <si>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</si>
  <si>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</si>
  <si>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</si>
  <si>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</si>
  <si>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</si>
  <si>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</si>
  <si>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</si>
  <si>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</si>
  <si>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</si>
  <si>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</si>
  <si>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</si>
  <si>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</si>
  <si>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</si>
  <si>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</si>
  <si>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</si>
  <si>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</si>
  <si>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</si>
  <si>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</si>
  <si>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</si>
  <si>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</si>
  <si>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</si>
  <si>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</si>
  <si>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</si>
  <si>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</si>
  <si>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</si>
  <si>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</si>
  <si>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</si>
  <si>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</si>
  <si>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</si>
  <si>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</si>
  <si>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</si>
  <si>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</si>
  <si>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</si>
  <si>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</si>
  <si>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</si>
  <si>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</si>
  <si>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</si>
  <si>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</si>
  <si>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</si>
  <si>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</si>
  <si>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</si>
  <si>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</si>
  <si>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</si>
  <si>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</si>
  <si>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</si>
  <si>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</si>
  <si>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</si>
  <si>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</si>
  <si>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</si>
  <si>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</si>
  <si>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</si>
  <si>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</si>
  <si>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</si>
  <si>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</si>
  <si>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</si>
  <si>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</si>
  <si>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</si>
  <si>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</si>
  <si>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</si>
  <si>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</si>
  <si>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</si>
  <si>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</si>
  <si>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</si>
  <si>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</si>
  <si>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</si>
  <si>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</si>
  <si>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</si>
  <si>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</si>
  <si>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</si>
  <si>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</si>
  <si>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</si>
  <si>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</si>
  <si>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</si>
  <si>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</si>
  <si>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</si>
  <si>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</si>
  <si>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</si>
  <si>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</si>
  <si>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</si>
  <si>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</si>
  <si>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</si>
  <si>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</si>
  <si>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</si>
  <si>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</si>
  <si>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</si>
  <si>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</si>
  <si>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</si>
  <si>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</si>
  <si>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</si>
  <si>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</si>
  <si>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</si>
  <si>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</si>
  <si>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</si>
  <si>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</si>
  <si>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</si>
  <si>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</si>
  <si>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</si>
  <si>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</si>
  <si>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</si>
  <si>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</si>
  <si>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</si>
  <si>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</si>
  <si>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</si>
  <si>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</si>
  <si>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</si>
  <si>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</si>
  <si>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</si>
  <si>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</si>
  <si>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</si>
  <si>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</si>
  <si>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</si>
  <si>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</si>
  <si>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</si>
  <si>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</si>
  <si>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</si>
  <si>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</si>
  <si>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</si>
  <si>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</si>
  <si>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</si>
  <si>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</si>
  <si>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</si>
  <si>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</si>
  <si>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</si>
  <si>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</si>
  <si>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</si>
  <si>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</si>
  <si>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</si>
  <si>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</si>
  <si>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</si>
  <si>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</si>
  <si>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</si>
  <si>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</si>
  <si>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</si>
  <si>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</si>
  <si>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</si>
  <si>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</si>
  <si>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</si>
  <si>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</si>
  <si>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</si>
  <si>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</si>
  <si>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</si>
  <si>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</si>
  <si>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</si>
  <si>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</si>
  <si>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</si>
  <si>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</si>
  <si>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</si>
  <si>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</si>
  <si>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</si>
  <si>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</si>
  <si>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</si>
  <si>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</si>
  <si>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</si>
  <si>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</si>
  <si>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</si>
  <si>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</si>
  <si>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</si>
  <si>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</si>
  <si>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</si>
  <si>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</si>
  <si>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</si>
  <si>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</si>
  <si>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</si>
  <si>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</si>
  <si>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</si>
  <si>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</si>
  <si>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</si>
  <si>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</si>
  <si>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</si>
  <si>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</si>
  <si>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</si>
  <si>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</si>
  <si>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</si>
  <si>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</si>
  <si>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</si>
  <si>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</si>
  <si>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</si>
  <si>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</si>
  <si>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</si>
  <si>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</si>
  <si>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</si>
  <si>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</si>
  <si>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</si>
  <si>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</si>
  <si>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</si>
  <si>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</si>
  <si>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</si>
  <si>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</si>
  <si>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</si>
  <si>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</si>
  <si>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</si>
  <si>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</si>
  <si>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</si>
  <si>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</si>
  <si>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</si>
  <si>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</si>
  <si>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</si>
  <si>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</si>
  <si>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</si>
  <si>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</si>
  <si>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</si>
  <si>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</si>
  <si>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</si>
  <si>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</si>
  <si>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</si>
  <si>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</si>
  <si>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</si>
  <si>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</si>
  <si>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</si>
  <si>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</si>
  <si>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</si>
  <si>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</si>
  <si>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</si>
  <si>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</si>
  <si>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</si>
  <si>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</si>
  <si>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</si>
  <si>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</si>
  <si>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</si>
  <si>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</si>
  <si>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</si>
  <si>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</si>
  <si>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</si>
  <si>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</si>
  <si>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</si>
  <si>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</si>
  <si>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</si>
  <si>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</si>
  <si>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</si>
  <si>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</si>
  <si>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</si>
  <si>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</si>
  <si>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</si>
  <si>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</si>
  <si>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</si>
  <si>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</si>
  <si>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</si>
  <si>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</si>
  <si>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</si>
  <si>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</si>
  <si>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</si>
  <si>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</si>
  <si>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</si>
  <si>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</si>
  <si>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</si>
  <si>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</si>
  <si>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</si>
  <si>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</si>
  <si>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</si>
  <si>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</si>
  <si>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</si>
  <si>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</si>
  <si>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</si>
  <si>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</si>
  <si>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</si>
  <si>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</si>
  <si>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</si>
  <si>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</si>
  <si>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</si>
  <si>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</si>
  <si>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</si>
  <si>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</si>
  <si>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</si>
  <si>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</si>
  <si>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</si>
  <si>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</si>
  <si>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</si>
  <si>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</si>
  <si>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</si>
  <si>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</si>
  <si>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</si>
  <si>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</si>
  <si>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</si>
  <si>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</si>
  <si>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</si>
  <si>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</si>
  <si>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</si>
  <si>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</si>
  <si>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</si>
  <si>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</si>
  <si>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</si>
  <si>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</si>
  <si>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</si>
  <si>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</si>
  <si>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</si>
  <si>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</si>
  <si>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</si>
  <si>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</si>
  <si>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</si>
  <si>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</si>
  <si>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</si>
  <si>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</si>
  <si>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</si>
  <si>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</si>
  <si>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</si>
  <si>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</si>
  <si>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</si>
  <si>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</si>
  <si>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</si>
  <si>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</si>
  <si>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</si>
  <si>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</si>
  <si>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</si>
  <si>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</si>
  <si>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</si>
  <si>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</si>
  <si>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</si>
  <si>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</si>
  <si>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</si>
  <si>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</si>
  <si>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</si>
  <si>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</si>
  <si>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</si>
  <si>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</si>
  <si>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</si>
  <si>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</si>
  <si>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</si>
  <si>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</si>
  <si>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</si>
  <si>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</si>
  <si>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</si>
  <si>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</si>
  <si>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</si>
  <si>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</si>
  <si>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</si>
  <si>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</si>
  <si>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</si>
  <si>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</si>
  <si>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</si>
  <si>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</si>
  <si>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</si>
  <si>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</si>
  <si>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</si>
  <si>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</si>
  <si>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</si>
  <si>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</si>
  <si>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</si>
  <si>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</si>
  <si>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</si>
  <si>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</si>
  <si>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</si>
  <si>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</si>
  <si>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</si>
  <si>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</si>
  <si>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</si>
  <si>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</si>
  <si>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</si>
  <si>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</si>
  <si>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</si>
  <si>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</si>
  <si>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</si>
  <si>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</si>
  <si>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</si>
  <si>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</si>
  <si>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</si>
  <si>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</si>
  <si>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</si>
  <si>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</si>
  <si>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</si>
  <si>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</si>
  <si>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</si>
  <si>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</si>
  <si>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</si>
  <si>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</si>
  <si>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</si>
  <si>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</si>
  <si>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</si>
  <si>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</si>
  <si>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</si>
  <si>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</si>
  <si>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</si>
  <si>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</si>
  <si>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</si>
  <si>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</si>
  <si>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</si>
  <si>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</si>
  <si>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</si>
  <si>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</si>
  <si>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</si>
  <si>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</si>
  <si>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</si>
  <si>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</si>
  <si>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</si>
  <si>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</si>
  <si>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</si>
  <si>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</si>
  <si>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</si>
  <si>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</si>
  <si>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</si>
  <si>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</si>
  <si>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</si>
  <si>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</si>
  <si>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</si>
  <si>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</si>
  <si>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</si>
  <si>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</si>
  <si>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</si>
  <si>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</si>
  <si>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</si>
  <si>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</si>
  <si>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</si>
  <si>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</si>
  <si>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</si>
  <si>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</si>
  <si>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</si>
  <si>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</si>
  <si>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</si>
  <si>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</si>
  <si>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</si>
  <si>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</si>
  <si>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</si>
  <si>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</si>
  <si>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</si>
  <si>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</si>
  <si>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</si>
  <si>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</si>
  <si>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</si>
  <si>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</si>
  <si>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</si>
  <si>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</si>
  <si>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</si>
  <si>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</si>
  <si>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</si>
  <si>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</si>
  <si>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</si>
  <si>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</si>
  <si>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</si>
  <si>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</si>
  <si>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</si>
  <si>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</si>
  <si>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</si>
  <si>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</si>
  <si>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</si>
  <si>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</si>
  <si>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</si>
  <si>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</si>
  <si>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</si>
  <si>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</si>
  <si>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</si>
  <si>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</si>
  <si>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</si>
  <si>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</si>
  <si>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</si>
  <si>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</si>
  <si>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</si>
  <si>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</si>
  <si>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</si>
  <si>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</si>
  <si>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</si>
  <si>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</si>
  <si>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</si>
  <si>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</si>
  <si>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</si>
  <si>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</si>
  <si>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</si>
  <si>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</si>
  <si>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</si>
  <si>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</si>
  <si>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</si>
  <si>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</si>
  <si>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</si>
  <si>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</si>
  <si>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</si>
  <si>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</si>
  <si>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</si>
  <si>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</si>
  <si>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</si>
  <si>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</si>
  <si>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</si>
  <si>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</si>
  <si>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</si>
  <si>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</si>
  <si>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</si>
  <si>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</si>
  <si>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</si>
  <si>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</si>
  <si>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</si>
  <si>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</si>
  <si>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</si>
  <si>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</si>
  <si>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</si>
  <si>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</si>
  <si>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</si>
  <si>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</si>
  <si>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</si>
  <si>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</si>
  <si>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</si>
  <si>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</si>
  <si>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</si>
  <si>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</si>
  <si>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</si>
  <si>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</si>
  <si>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</si>
  <si>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</si>
  <si>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</si>
  <si>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</si>
  <si>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</si>
  <si>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</si>
  <si>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</si>
  <si>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</si>
  <si>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</si>
  <si>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</si>
  <si>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</si>
  <si>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</si>
  <si>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</si>
  <si>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</si>
  <si>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</si>
  <si>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</si>
  <si>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</si>
  <si>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</si>
  <si>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</si>
  <si>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</si>
  <si>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</si>
  <si>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</si>
  <si>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</si>
  <si>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</si>
  <si>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</si>
  <si>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</si>
  <si>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</si>
  <si>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</si>
  <si>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</si>
  <si>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</si>
  <si>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</si>
  <si>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</si>
  <si>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</si>
  <si>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</si>
  <si>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</si>
  <si>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</si>
  <si>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</si>
  <si>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</si>
  <si>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</si>
  <si>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</si>
  <si>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</si>
  <si>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</si>
  <si>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</si>
  <si>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</si>
  <si>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</si>
  <si>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</si>
  <si>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</si>
  <si>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</si>
  <si>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</si>
  <si>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</si>
  <si>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</si>
  <si>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</si>
  <si>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</si>
  <si>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</si>
  <si>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</si>
  <si>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</si>
  <si>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</si>
  <si>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</si>
  <si>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</si>
  <si>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</si>
  <si>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</si>
  <si>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</si>
  <si>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</si>
  <si>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</si>
  <si>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</si>
  <si>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</si>
  <si>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</si>
  <si>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</si>
  <si>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</si>
  <si>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</si>
  <si>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</si>
  <si>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</si>
  <si>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</si>
  <si>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</si>
  <si>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</si>
  <si>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</si>
  <si>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</si>
  <si>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</si>
  <si>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</si>
  <si>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</si>
  <si>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</si>
  <si>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</si>
  <si>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</si>
  <si>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</si>
  <si>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</si>
  <si>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</si>
  <si>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</si>
  <si>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</si>
  <si>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</si>
  <si>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</si>
  <si>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</si>
  <si>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</si>
  <si>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</si>
  <si>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</si>
  <si>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</si>
  <si>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</si>
  <si>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</si>
  <si>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</si>
  <si>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</si>
  <si>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</si>
  <si>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</si>
  <si>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</si>
  <si>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</si>
  <si>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</si>
  <si>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</si>
  <si>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</si>
  <si>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</si>
  <si>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</si>
  <si>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</si>
  <si>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</si>
  <si>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</si>
  <si>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</si>
  <si>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</si>
  <si>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</si>
  <si>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</si>
  <si>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</si>
  <si>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</si>
  <si>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</si>
  <si>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</si>
  <si>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</si>
  <si>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</si>
  <si>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</si>
  <si>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</si>
  <si>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</si>
  <si>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</si>
  <si>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</si>
  <si>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</si>
  <si>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</si>
  <si>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</si>
  <si>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</si>
  <si>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</si>
  <si>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</si>
  <si>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</si>
  <si>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</si>
  <si>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</si>
  <si>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</si>
  <si>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</si>
  <si>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</si>
  <si>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</si>
  <si>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</si>
  <si>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</si>
  <si>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</si>
  <si>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</si>
  <si>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</si>
  <si>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</si>
  <si>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</si>
  <si>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</si>
  <si>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</si>
  <si>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</si>
  <si>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</si>
  <si>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</si>
  <si>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</si>
  <si>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</si>
  <si>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</si>
  <si>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</si>
  <si>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</si>
  <si>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</si>
  <si>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</si>
  <si>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</si>
  <si>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</si>
  <si>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</si>
  <si>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</si>
  <si>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</si>
  <si>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</si>
  <si>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</si>
  <si>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</si>
  <si>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</si>
  <si>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</si>
  <si>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</si>
  <si>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</si>
  <si>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</si>
  <si>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</si>
  <si>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</si>
  <si>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</si>
  <si>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</si>
  <si>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</si>
  <si>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</si>
  <si>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</si>
  <si>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</si>
  <si>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</si>
  <si>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</si>
  <si>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</si>
  <si>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</si>
  <si>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</si>
  <si>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</si>
  <si>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</si>
  <si>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</si>
  <si>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</si>
  <si>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</si>
  <si>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</si>
  <si>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</si>
  <si>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</si>
  <si>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</si>
  <si>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</si>
  <si>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</si>
  <si>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</si>
  <si>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</si>
  <si>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</si>
  <si>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</si>
  <si>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</si>
  <si>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</si>
  <si>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</si>
  <si>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</si>
  <si>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</si>
  <si>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</si>
  <si>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</si>
  <si>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</si>
  <si>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</si>
  <si>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</si>
  <si>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</si>
  <si>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</si>
  <si>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</si>
  <si>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</si>
  <si>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</si>
  <si>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</si>
  <si>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</si>
  <si>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</si>
  <si>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</si>
  <si>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</si>
  <si>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</si>
  <si>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</si>
  <si>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</si>
  <si>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</si>
  <si>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</si>
  <si>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</si>
  <si>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</si>
  <si>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</si>
  <si>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</si>
  <si>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</si>
  <si>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</si>
  <si>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</si>
  <si>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</si>
  <si>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</si>
  <si>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</si>
  <si>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</si>
  <si>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</si>
  <si>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</si>
  <si>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</si>
  <si>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</si>
  <si>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</si>
  <si>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</si>
  <si>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</si>
  <si>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</si>
  <si>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</si>
  <si>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</si>
  <si>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</si>
  <si>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</si>
  <si>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</si>
  <si>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</si>
  <si>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</si>
  <si>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</si>
  <si>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</si>
  <si>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</si>
  <si>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</si>
  <si>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</si>
  <si>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</si>
  <si>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</si>
  <si>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</si>
  <si>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</si>
  <si>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</si>
  <si>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</si>
  <si>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</si>
  <si>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</si>
  <si>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</si>
  <si>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</si>
  <si>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</si>
  <si>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</si>
  <si>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</si>
  <si>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</si>
  <si>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</si>
  <si>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</si>
  <si>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</si>
  <si>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</si>
  <si>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</si>
  <si>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</si>
  <si>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</si>
  <si>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</si>
  <si>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</si>
  <si>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</si>
  <si>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</si>
  <si>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</si>
  <si>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</si>
  <si>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</si>
  <si>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</si>
  <si>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</si>
  <si>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</si>
  <si>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</si>
  <si>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</si>
  <si>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</si>
  <si>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</si>
  <si>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</si>
  <si>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</si>
  <si>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</si>
  <si>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</si>
  <si>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</si>
  <si>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</si>
  <si>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</si>
  <si>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</si>
  <si>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</si>
  <si>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</si>
  <si>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</si>
  <si>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</si>
  <si>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</si>
  <si>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</si>
  <si>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</si>
  <si>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</si>
  <si>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</si>
  <si>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</si>
  <si>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</si>
  <si>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</si>
  <si>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</si>
  <si>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</si>
  <si>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</si>
  <si>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</si>
  <si>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</si>
  <si>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</si>
  <si>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</si>
  <si>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</si>
  <si>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</si>
  <si>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</si>
  <si>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</si>
  <si>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</si>
  <si>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</si>
  <si>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</si>
  <si>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</si>
  <si>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</si>
  <si>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</si>
  <si>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</si>
  <si>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</si>
  <si>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</si>
  <si>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</si>
  <si>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</si>
  <si>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</si>
  <si>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</si>
  <si>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</si>
  <si>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</si>
  <si>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</si>
  <si>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</si>
  <si>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</si>
  <si>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</si>
  <si>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</si>
  <si>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</si>
  <si>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</si>
  <si>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</si>
  <si>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</si>
  <si>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</si>
  <si>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</si>
  <si>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</si>
  <si>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</si>
  <si>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</si>
  <si>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</si>
  <si>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</si>
  <si>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</si>
  <si>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</si>
  <si>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</si>
  <si>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</si>
  <si>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</si>
  <si>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</si>
  <si>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</si>
  <si>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</si>
  <si>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</si>
  <si>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</si>
  <si>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</si>
  <si>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</si>
  <si>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</si>
  <si>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</si>
  <si>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</si>
  <si>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</si>
  <si>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</si>
  <si>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</si>
  <si>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</si>
  <si>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</si>
  <si>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</si>
  <si>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</si>
  <si>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</si>
  <si>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</si>
  <si>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</si>
  <si>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</si>
  <si>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</si>
  <si>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</si>
  <si>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</si>
  <si>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</si>
  <si>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</si>
  <si>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</si>
  <si>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</si>
  <si>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</si>
  <si>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</si>
  <si>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</si>
  <si>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</si>
  <si>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</si>
  <si>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</si>
  <si>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</si>
  <si>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</si>
  <si>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</si>
  <si>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</si>
  <si>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</si>
  <si>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</si>
  <si>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</si>
  <si>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</si>
  <si>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</si>
  <si>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</si>
  <si>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</si>
  <si>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</si>
  <si>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</si>
  <si>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</si>
  <si>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</si>
  <si>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</si>
  <si>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</si>
  <si>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</si>
  <si>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</si>
  <si>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</si>
  <si>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</si>
  <si>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</si>
  <si>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</si>
  <si>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</si>
  <si>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</si>
  <si>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</si>
  <si>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</si>
  <si>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</si>
  <si>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</si>
  <si>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</si>
  <si>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</si>
  <si>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</si>
  <si>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</si>
  <si>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</si>
  <si>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</si>
  <si>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</si>
  <si>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</si>
  <si>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</si>
  <si>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</si>
  <si>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</si>
  <si>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</si>
  <si>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</si>
  <si>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</si>
  <si>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</si>
  <si>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</si>
  <si>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</si>
  <si>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</si>
  <si>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</si>
  <si>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</si>
  <si>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</si>
  <si>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</si>
  <si>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</si>
  <si>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</si>
  <si>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</si>
  <si>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</si>
  <si>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</si>
  <si>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</si>
  <si>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</si>
  <si>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</si>
  <si>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</si>
  <si>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</si>
  <si>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</si>
  <si>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</si>
  <si>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</si>
  <si>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</si>
  <si>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</si>
  <si>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</si>
  <si>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</si>
  <si>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</si>
  <si>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</si>
  <si>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</si>
  <si>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</si>
  <si>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</si>
  <si>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</si>
  <si>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</si>
  <si>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</si>
  <si>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</si>
  <si>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</si>
  <si>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</si>
  <si>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</si>
  <si>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</si>
  <si>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</si>
  <si>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</si>
  <si>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</si>
  <si>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</si>
  <si>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</si>
  <si>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</si>
  <si>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</si>
  <si>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</si>
  <si>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</si>
  <si>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</si>
  <si>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</si>
  <si>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</si>
  <si>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</si>
  <si>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</si>
  <si>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</si>
  <si>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</si>
  <si>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</si>
  <si>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</si>
  <si>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</si>
  <si>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</si>
  <si>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</si>
  <si>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</si>
  <si>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</si>
  <si>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</si>
  <si>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</si>
  <si>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</si>
  <si>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</si>
  <si>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</si>
  <si>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</si>
  <si>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</si>
  <si>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</si>
  <si>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</si>
  <si>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</si>
  <si>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</si>
  <si>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</si>
  <si>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</si>
  <si>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</si>
  <si>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</si>
  <si>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</si>
  <si>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</si>
  <si>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</si>
  <si>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</si>
  <si>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</si>
  <si>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</si>
  <si>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</si>
  <si>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</si>
  <si>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</si>
  <si>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</si>
  <si>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</si>
  <si>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</si>
  <si>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</si>
  <si>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</si>
  <si>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</si>
  <si>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</si>
  <si>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</si>
  <si>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</si>
  <si>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</si>
  <si>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</si>
  <si>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</si>
  <si>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</si>
  <si>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</si>
  <si>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</si>
  <si>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</si>
  <si>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</si>
  <si>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</si>
  <si>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</si>
  <si>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</si>
  <si>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</si>
  <si>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</si>
  <si>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</si>
  <si>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</si>
  <si>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</si>
  <si>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</si>
  <si>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</si>
  <si>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</si>
  <si>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</si>
  <si>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</si>
  <si>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</si>
  <si>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</si>
  <si>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</si>
  <si>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</si>
  <si>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</si>
  <si>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</si>
  <si>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</si>
  <si>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</si>
  <si>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</si>
  <si>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</si>
  <si>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</si>
  <si>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</si>
  <si>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</si>
  <si>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</si>
  <si>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</si>
  <si>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</si>
  <si>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</si>
  <si>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</si>
  <si>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</si>
  <si>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</si>
  <si>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</si>
  <si>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</si>
  <si>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</si>
  <si>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</si>
  <si>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</si>
  <si>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</si>
  <si>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</si>
  <si>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</si>
  <si>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</si>
  <si>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</si>
  <si>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</si>
  <si>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</si>
  <si>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</si>
  <si>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</si>
  <si>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</si>
  <si>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</si>
  <si>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</si>
  <si>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</si>
  <si>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</si>
  <si>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</si>
  <si>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</si>
  <si>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</si>
  <si>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</si>
  <si>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</si>
  <si>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</si>
  <si>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</si>
  <si>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</si>
  <si>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</si>
  <si>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</si>
  <si>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</si>
  <si>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</si>
  <si>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</si>
  <si>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</si>
  <si>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</si>
  <si>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</si>
  <si>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</si>
  <si>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</si>
  <si>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</si>
  <si>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</si>
  <si>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</si>
  <si>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</si>
  <si>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</si>
  <si>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</si>
  <si>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</si>
  <si>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</si>
  <si>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</si>
  <si>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</si>
  <si>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</si>
  <si>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</si>
  <si>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</si>
  <si>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</si>
  <si>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</si>
  <si>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</si>
  <si>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</si>
  <si>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</si>
  <si>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</si>
  <si>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</si>
  <si>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</si>
  <si>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</si>
  <si>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</si>
  <si>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</si>
  <si>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</si>
  <si>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</si>
  <si>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</si>
  <si>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</si>
  <si>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</si>
  <si>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</si>
  <si>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</si>
  <si>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</si>
  <si>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</si>
  <si>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</si>
  <si>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</si>
  <si>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</si>
  <si>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</si>
  <si>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</si>
  <si>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</si>
  <si>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</si>
  <si>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</si>
  <si>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</si>
  <si>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</si>
  <si>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</si>
  <si>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</si>
  <si>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</si>
  <si>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</si>
  <si>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</si>
  <si>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</si>
  <si>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</si>
  <si>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</si>
  <si>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</si>
  <si>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</si>
  <si>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</si>
  <si>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</si>
  <si>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</si>
  <si>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</si>
  <si>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</si>
  <si>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</si>
  <si>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</si>
  <si>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</si>
  <si>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</si>
  <si>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</si>
  <si>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</si>
  <si>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</si>
  <si>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</si>
  <si>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</si>
  <si>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</si>
  <si>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</si>
  <si>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</si>
  <si>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</si>
  <si>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</si>
  <si>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</si>
  <si>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</si>
  <si>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</si>
  <si>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</si>
  <si>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</si>
  <si>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</si>
  <si>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</si>
  <si>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</si>
  <si>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</si>
  <si>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</si>
  <si>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</si>
  <si>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</si>
  <si>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</si>
  <si>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</si>
  <si>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</si>
  <si>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</si>
  <si>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</si>
  <si>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</si>
  <si>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</si>
  <si>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</si>
  <si>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</si>
  <si>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</si>
  <si>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</si>
  <si>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</si>
  <si>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</si>
  <si>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</si>
  <si>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</si>
  <si>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</si>
  <si>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</si>
  <si>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</si>
  <si>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</si>
  <si>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</si>
  <si>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</si>
  <si>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</si>
  <si>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</si>
  <si>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</si>
  <si>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</si>
  <si>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</si>
  <si>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</si>
  <si>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</si>
  <si>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</si>
  <si>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</si>
  <si>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</si>
  <si>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</si>
  <si>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</si>
  <si>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</si>
  <si>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</si>
  <si>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</si>
  <si>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</si>
  <si>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</si>
  <si>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</si>
  <si>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</si>
  <si>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</si>
  <si>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</si>
  <si>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</si>
  <si>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</si>
  <si>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</si>
  <si>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</si>
  <si>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</si>
  <si>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</si>
  <si>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</si>
  <si>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</si>
  <si>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</si>
  <si>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</si>
  <si>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</si>
  <si>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</si>
  <si>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</si>
  <si>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</si>
  <si>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</si>
  <si>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</si>
  <si>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</si>
  <si>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</si>
  <si>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</si>
  <si>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</si>
  <si>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</si>
  <si>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</si>
  <si>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</si>
  <si>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</si>
  <si>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</si>
  <si>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</si>
  <si>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</si>
  <si>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</si>
  <si>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</si>
  <si>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</si>
  <si>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</si>
  <si>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</si>
  <si>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</si>
  <si>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</si>
  <si>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</si>
  <si>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</si>
  <si>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</si>
  <si>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</si>
  <si>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</si>
  <si>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</si>
  <si>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</si>
  <si>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</si>
  <si>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</si>
  <si>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</si>
  <si>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</si>
  <si>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</si>
  <si>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</si>
  <si>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</si>
  <si>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</si>
  <si>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</si>
  <si>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</si>
  <si>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</si>
  <si>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</si>
  <si>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</si>
  <si>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</si>
  <si>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</si>
  <si>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</si>
  <si>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</si>
  <si>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</si>
  <si>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</si>
  <si>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</si>
  <si>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</si>
  <si>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</si>
  <si>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</si>
  <si>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</si>
  <si>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</si>
  <si>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</si>
  <si>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</si>
  <si>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</si>
  <si>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</si>
  <si>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</si>
  <si>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</si>
  <si>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</si>
  <si>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</si>
  <si>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</si>
  <si>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</si>
  <si>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</si>
  <si>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</si>
  <si>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</si>
  <si>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</si>
  <si>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</si>
  <si>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</si>
  <si>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</si>
  <si>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</si>
  <si>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</si>
  <si>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</si>
  <si>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</si>
  <si>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</si>
  <si>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</si>
  <si>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</si>
  <si>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</si>
  <si>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</si>
  <si>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</si>
  <si>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</si>
  <si>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</si>
  <si>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</si>
  <si>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</si>
  <si>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</si>
  <si>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</si>
  <si>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</si>
  <si>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</si>
  <si>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</si>
  <si>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</si>
  <si>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</si>
  <si>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</si>
  <si>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</si>
  <si>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</si>
  <si>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</si>
  <si>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</si>
  <si>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</si>
  <si>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</si>
  <si>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</si>
  <si>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</si>
  <si>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</si>
  <si>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</si>
  <si>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</si>
  <si>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</si>
  <si>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</si>
  <si>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</si>
  <si>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</si>
  <si>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</si>
  <si>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</si>
  <si>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</si>
  <si>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</si>
  <si>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</si>
  <si>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</si>
  <si>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</si>
  <si>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</si>
  <si>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</si>
  <si>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</si>
  <si>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</si>
  <si>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</si>
  <si>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</si>
  <si>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</si>
  <si>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</si>
  <si>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</si>
  <si>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</si>
  <si>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</si>
  <si>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</si>
  <si>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</si>
  <si>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</si>
  <si>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</si>
  <si>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</si>
  <si>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</si>
  <si>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</si>
  <si>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</si>
  <si>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</si>
  <si>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</si>
  <si>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</si>
  <si>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</si>
  <si>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</si>
  <si>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</si>
  <si>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</si>
  <si>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</si>
  <si>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</si>
  <si>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</si>
  <si>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</si>
  <si>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</si>
  <si>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</si>
  <si>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</si>
  <si>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</si>
  <si>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</si>
  <si>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</si>
  <si>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</si>
  <si>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</si>
  <si>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</si>
  <si>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</si>
  <si>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</si>
  <si>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</si>
  <si>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</si>
  <si>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</si>
  <si>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</si>
  <si>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</si>
  <si>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</si>
  <si>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</si>
  <si>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</si>
  <si>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</si>
  <si>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</si>
  <si>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</si>
  <si>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</si>
  <si>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</si>
  <si>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</si>
  <si>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</si>
  <si>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</si>
  <si>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</si>
  <si>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</si>
  <si>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</si>
  <si>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</si>
  <si>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</si>
  <si>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</si>
  <si>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</si>
  <si>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</si>
  <si>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</si>
  <si>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</si>
  <si>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</si>
  <si>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</si>
  <si>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</si>
  <si>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</si>
  <si>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</si>
  <si>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</si>
  <si>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</si>
  <si>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</si>
  <si>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</si>
  <si>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</si>
  <si>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</si>
  <si>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</si>
  <si>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</si>
  <si>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</si>
  <si>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</si>
  <si>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</si>
  <si>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</si>
  <si>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</si>
  <si>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</si>
  <si>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</si>
  <si>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</si>
  <si>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</si>
  <si>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</si>
  <si>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</si>
  <si>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</si>
  <si>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</si>
  <si>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</si>
  <si>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</si>
  <si>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</si>
  <si>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</si>
  <si>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</si>
  <si>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</si>
  <si>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</si>
  <si>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</si>
  <si>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</si>
  <si>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</si>
  <si>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</si>
  <si>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</si>
  <si>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</si>
  <si>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</si>
  <si>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</si>
  <si>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</si>
  <si>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</si>
  <si>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</si>
  <si>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</si>
  <si>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</si>
  <si>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</si>
  <si>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</si>
  <si>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</si>
  <si>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</si>
  <si>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</si>
  <si>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</si>
  <si>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</si>
  <si>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</si>
  <si>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</si>
  <si>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</si>
  <si>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</si>
  <si>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</si>
  <si>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</si>
  <si>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</si>
  <si>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</si>
  <si>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</si>
  <si>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</si>
  <si>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</si>
  <si>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</si>
  <si>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</si>
  <si>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</si>
  <si>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</si>
  <si>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</si>
  <si>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</si>
  <si>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</si>
  <si>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</si>
  <si>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</si>
  <si>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</si>
  <si>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</si>
  <si>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</si>
  <si>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</si>
  <si>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</si>
  <si>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</si>
  <si>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</si>
  <si>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</si>
  <si>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</si>
  <si>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</si>
  <si>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</si>
  <si>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</si>
  <si>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</si>
  <si>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</si>
  <si>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</si>
  <si>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</si>
  <si>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</si>
  <si>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</si>
  <si>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</si>
  <si>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</si>
  <si>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</si>
  <si>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</si>
  <si>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</si>
  <si>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</si>
  <si>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</si>
  <si>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</si>
  <si>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</si>
  <si>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</si>
  <si>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</si>
  <si>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</si>
  <si>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</si>
  <si>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</si>
  <si>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</si>
  <si>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</si>
  <si>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</si>
  <si>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</si>
  <si>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</si>
  <si>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</si>
  <si>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</si>
  <si>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</si>
  <si>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</si>
  <si>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</si>
  <si>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</si>
  <si>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</si>
  <si>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</si>
  <si>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</si>
  <si>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</si>
  <si>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</si>
  <si>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</si>
  <si>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</si>
  <si>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</si>
  <si>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</si>
  <si>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</si>
  <si>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</si>
  <si>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</si>
  <si>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</si>
  <si>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</si>
  <si>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</si>
  <si>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</si>
  <si>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</si>
  <si>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</si>
  <si>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</si>
  <si>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</si>
  <si>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</si>
  <si>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</si>
  <si>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</si>
  <si>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</si>
  <si>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</si>
  <si>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</si>
  <si>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</si>
  <si>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</si>
  <si>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</si>
  <si>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</si>
  <si>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</si>
  <si>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</si>
  <si>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</si>
  <si>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</si>
  <si>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</si>
  <si>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</si>
  <si>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</si>
  <si>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</si>
  <si>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</si>
  <si>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</si>
  <si>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</si>
  <si>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</si>
  <si>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</si>
  <si>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</si>
  <si>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</si>
  <si>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</si>
  <si>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</si>
  <si>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</si>
  <si>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</si>
  <si>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</si>
  <si>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</si>
  <si>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</si>
  <si>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</si>
  <si>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</si>
  <si>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</si>
  <si>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</si>
  <si>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</si>
  <si>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</si>
  <si>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</si>
  <si>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</si>
  <si>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</si>
  <si>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</si>
  <si>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</si>
  <si>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</si>
  <si>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</si>
  <si>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</si>
  <si>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</si>
  <si>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</si>
  <si>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</si>
  <si>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</si>
  <si>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</si>
  <si>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</si>
  <si>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</si>
  <si>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</si>
  <si>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</si>
  <si>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</si>
  <si>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</si>
  <si>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</si>
  <si>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</si>
  <si>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</si>
  <si>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</si>
  <si>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</si>
  <si>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</si>
  <si>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</si>
  <si>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</si>
  <si>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</si>
  <si>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</si>
  <si>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</si>
  <si>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</si>
  <si>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</si>
  <si>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</si>
  <si>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</si>
  <si>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</si>
  <si>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</si>
  <si>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</si>
  <si>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</si>
  <si>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</si>
  <si>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</si>
  <si>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</si>
  <si>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</si>
  <si>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</si>
  <si>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</si>
  <si>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</si>
  <si>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</si>
  <si>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</si>
  <si>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</si>
  <si>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</si>
  <si>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</si>
  <si>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</si>
  <si>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</si>
  <si>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</si>
  <si>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</si>
  <si>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</si>
  <si>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</si>
  <si>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</si>
  <si>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</si>
  <si>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</si>
  <si>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</si>
  <si>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</si>
  <si>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</si>
  <si>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</si>
  <si>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</si>
  <si>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</si>
  <si>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</si>
  <si>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</si>
  <si>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</si>
  <si>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</si>
  <si>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</si>
  <si>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</si>
  <si>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</si>
  <si>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</si>
  <si>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</si>
  <si>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</si>
  <si>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</si>
  <si>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</si>
  <si>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</si>
  <si>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</si>
  <si>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</si>
  <si>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</si>
  <si>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</si>
  <si>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</si>
  <si>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</si>
  <si>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</si>
  <si>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</si>
  <si>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</si>
  <si>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</si>
  <si>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</si>
  <si>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</si>
  <si>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</si>
  <si>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</si>
  <si>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</si>
  <si>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</si>
  <si>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</si>
  <si>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</si>
  <si>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</si>
  <si>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</si>
  <si>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</si>
  <si>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</si>
  <si>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</si>
  <si>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</si>
  <si>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</si>
  <si>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</si>
  <si>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</si>
  <si>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</si>
  <si>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</si>
  <si>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</si>
  <si>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</si>
  <si>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</si>
  <si>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</si>
  <si>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</si>
  <si>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</si>
  <si>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</si>
  <si>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</si>
  <si>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</si>
  <si>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</si>
  <si>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</si>
  <si>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</si>
  <si>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</si>
  <si>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</si>
  <si>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</si>
  <si>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</si>
  <si>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</si>
  <si>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</si>
  <si>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</si>
  <si>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</si>
  <si>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</si>
  <si>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</si>
  <si>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</si>
  <si>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</si>
  <si>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</si>
  <si>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</si>
  <si>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</si>
  <si>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</si>
  <si>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</si>
  <si>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</si>
  <si>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</si>
  <si>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</si>
  <si>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</si>
  <si>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</si>
  <si>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</si>
  <si>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</si>
  <si>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</si>
  <si>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</si>
  <si>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</si>
  <si>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</si>
  <si>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</si>
  <si>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</si>
  <si>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</si>
  <si>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</si>
  <si>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</si>
  <si>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</si>
  <si>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</si>
  <si>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</si>
  <si>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</si>
  <si>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</si>
  <si>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</si>
  <si>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BELVEZE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</si>
  <si>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</si>
  <si>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</si>
  <si>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</si>
  <si>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</si>
  <si>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</si>
  <si>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</si>
  <si>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</si>
  <si>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</si>
  <si>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</si>
  <si>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</si>
  <si>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</si>
  <si>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</si>
  <si>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</si>
  <si>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</si>
  <si>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</si>
  <si>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</si>
  <si>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</si>
  <si>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</si>
  <si>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</si>
  <si>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</si>
  <si>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</si>
  <si>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</si>
  <si>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</si>
  <si>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</si>
  <si>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</si>
  <si>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</si>
  <si>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</si>
  <si>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</si>
  <si>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</si>
  <si>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</si>
  <si>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</si>
  <si>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</si>
  <si>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</si>
  <si>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</si>
  <si>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</si>
  <si>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</si>
  <si>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</si>
  <si>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</si>
  <si>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</si>
  <si>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</si>
  <si>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</si>
  <si>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</si>
  <si>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</si>
  <si>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</si>
  <si>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</si>
  <si>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</si>
  <si>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</si>
  <si>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</si>
  <si>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</si>
  <si>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</si>
  <si>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</si>
  <si>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</si>
  <si>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</si>
  <si>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</si>
  <si>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 naturel type radier</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</si>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</sst>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 activeCellId="0" sqref="B1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548440</v>
      </c>
      <c r="G10" s="25"/>
      <c r="H10" s="25"/>
    </row>
    <row r="11" customFormat="false" ht="15" hidden="false" customHeight="false" outlineLevel="0" collapsed="false">
      <c r="A11" s="26" t="s">
        <v>5183</v>
      </c>
      <c r="B11" s="30" t="n">
        <v>43634</v>
      </c>
      <c r="D11" s="26" t="s">
        <v>5184</v>
      </c>
      <c r="E11" s="29" t="n">
        <v>6360151</v>
      </c>
      <c r="G11" s="25"/>
      <c r="H11" s="25"/>
    </row>
    <row r="12" customFormat="false" ht="15" hidden="false" customHeight="false" outlineLevel="0" collapsed="false">
      <c r="A12" s="26" t="s">
        <v>5185</v>
      </c>
      <c r="B12" s="29" t="s">
        <v>5186</v>
      </c>
      <c r="D12" s="26" t="s">
        <v>5187</v>
      </c>
      <c r="E12" s="29" t="n">
        <v>548396</v>
      </c>
      <c r="G12" s="25"/>
      <c r="H12" s="25"/>
    </row>
    <row r="13" customFormat="false" ht="17.25" hidden="false" customHeight="true" outlineLevel="0" collapsed="false">
      <c r="A13" s="12"/>
      <c r="B13" s="31"/>
      <c r="D13" s="26" t="s">
        <v>5188</v>
      </c>
      <c r="E13" s="29" t="n">
        <v>6360061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548440</v>
      </c>
    </row>
    <row r="18" customFormat="false" ht="15" hidden="false" customHeight="false" outlineLevel="0" collapsed="false">
      <c r="A18" s="36"/>
      <c r="B18" s="37" t="s">
        <v>5196</v>
      </c>
      <c r="C18" s="38" t="n">
        <f aca="false">E11</f>
        <v>6360151</v>
      </c>
    </row>
    <row r="19" customFormat="false" ht="15" hidden="false" customHeight="false" outlineLevel="0" collapsed="false">
      <c r="A19" s="33" t="s">
        <v>5197</v>
      </c>
      <c r="B19" s="39" t="n">
        <v>156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50</v>
      </c>
      <c r="D35" s="52" t="s">
        <v>5215</v>
      </c>
      <c r="E35" s="53" t="n">
        <v>50</v>
      </c>
    </row>
    <row r="36" s="56" customFormat="true" ht="15" hidden="false" customHeight="true" outlineLevel="0" collapsed="false">
      <c r="A36" s="54" t="s">
        <v>5216</v>
      </c>
      <c r="B36" s="34" t="n">
        <v>48</v>
      </c>
      <c r="C36" s="50"/>
      <c r="D36" s="55" t="s">
        <v>5217</v>
      </c>
      <c r="E36" s="34" t="n">
        <v>52</v>
      </c>
    </row>
    <row r="37" s="56" customFormat="true" ht="15" hidden="false" customHeight="true" outlineLevel="0" collapsed="false">
      <c r="A37" s="54" t="s">
        <v>5218</v>
      </c>
      <c r="B37" s="34" t="n">
        <v>3.8</v>
      </c>
      <c r="C37" s="50"/>
      <c r="D37" s="55" t="s">
        <v>5219</v>
      </c>
      <c r="E37" s="34" t="n">
        <v>3.5</v>
      </c>
    </row>
    <row r="38" s="56" customFormat="true" ht="15" hidden="false" customHeight="true" outlineLevel="0" collapsed="false">
      <c r="A38" s="54" t="s">
        <v>5220</v>
      </c>
      <c r="B38" s="34" t="n">
        <v>24</v>
      </c>
      <c r="C38" s="50"/>
      <c r="D38" s="55" t="s">
        <v>5220</v>
      </c>
      <c r="E38" s="34" t="n">
        <v>21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t="s">
        <v>5236</v>
      </c>
      <c r="C52" s="50"/>
      <c r="D52" s="64" t="s">
        <v>5235</v>
      </c>
      <c r="E52" s="41"/>
    </row>
    <row r="53" s="17" customFormat="true" ht="15" hidden="false" customHeight="false" outlineLevel="0" collapsed="false">
      <c r="A53" s="26" t="s">
        <v>5237</v>
      </c>
      <c r="B53" s="62" t="n">
        <v>3</v>
      </c>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3</v>
      </c>
      <c r="C82" s="50"/>
      <c r="D82" s="26" t="s">
        <v>5258</v>
      </c>
      <c r="E82" s="62" t="n">
        <v>3</v>
      </c>
    </row>
    <row r="83" s="17" customFormat="true" ht="15" hidden="false" customHeight="false" outlineLevel="0" collapsed="false">
      <c r="A83" s="33" t="s">
        <v>5259</v>
      </c>
      <c r="B83" s="62" t="n">
        <v>2</v>
      </c>
      <c r="C83" s="50"/>
      <c r="D83" s="26" t="s">
        <v>5259</v>
      </c>
      <c r="E83" s="62" t="n">
        <v>3</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c r="C85" s="50"/>
      <c r="D85" s="26" t="s">
        <v>5261</v>
      </c>
      <c r="E85" s="62" t="n">
        <v>2</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1.5</v>
      </c>
      <c r="E97" s="82" t="n">
        <v>2</v>
      </c>
      <c r="F97" s="82" t="s">
        <v>5276</v>
      </c>
      <c r="G97" s="83"/>
      <c r="H97" s="84"/>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t="n">
        <v>0.05</v>
      </c>
      <c r="E98" s="82" t="n">
        <v>0.01</v>
      </c>
      <c r="F98" s="82" t="s">
        <v>5276</v>
      </c>
      <c r="G98" s="85"/>
      <c r="H98" s="86"/>
    </row>
    <row r="99" customFormat="false" ht="15" hidden="false" customHeight="false" outlineLevel="0" collapsed="false">
      <c r="A99" s="78" t="s">
        <v>2766</v>
      </c>
      <c r="B99" s="79" t="str">
        <f aca="false">IF(A99="NEWCOD",IF(ISBLANK(G99),"renseigner le champ 'Nouveau taxon'",G99),VLOOKUP(A99,'Ref Taxo'!A:B,2,FALSE()))</f>
        <v>Lunularia cruciata</v>
      </c>
      <c r="C99" s="80" t="n">
        <f aca="false">IF(A99="NEWCOD",IF(ISBLANK(H99),"NoCod",H99),VLOOKUP(A99,'Ref Taxo'!A:D,4,FALSE()))</f>
        <v>1189</v>
      </c>
      <c r="D99" s="81" t="n">
        <v>0.01</v>
      </c>
      <c r="E99" s="82"/>
      <c r="F99" s="82" t="s">
        <v>5276</v>
      </c>
      <c r="G99" s="85"/>
      <c r="H99" s="86"/>
    </row>
    <row r="100" customFormat="false" ht="15" hidden="false" customHeight="false" outlineLevel="0" collapsed="false">
      <c r="A100" s="78" t="s">
        <v>3375</v>
      </c>
      <c r="B100" s="79" t="str">
        <f aca="false">IF(A100="NEWCOD",IF(ISBLANK(G100),"renseigner le champ 'Nouveau taxon'",G100),VLOOKUP(A100,'Ref Taxo'!A:B,2,FALSE()))</f>
        <v>Pellia</v>
      </c>
      <c r="C100" s="80" t="n">
        <f aca="false">IF(A100="NEWCOD",IF(ISBLANK(H100),"NoCod",H100),VLOOKUP(A100,'Ref Taxo'!A:D,4,FALSE()))</f>
        <v>1196</v>
      </c>
      <c r="D100" s="81" t="n">
        <v>0.01</v>
      </c>
      <c r="E100" s="82" t="n">
        <v>0.01</v>
      </c>
      <c r="F100" s="82" t="s">
        <v>5276</v>
      </c>
      <c r="G100" s="85"/>
      <c r="H100" s="86"/>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c r="E101" s="82" t="n">
        <v>0.02</v>
      </c>
      <c r="F101" s="82" t="s">
        <v>5276</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6</v>
      </c>
      <c r="E102" s="82" t="n">
        <v>5</v>
      </c>
      <c r="F102" s="82" t="s">
        <v>5276</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4.8</v>
      </c>
      <c r="E103" s="82" t="n">
        <v>7.4</v>
      </c>
      <c r="F103" s="82" t="s">
        <v>5276</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1.5</v>
      </c>
      <c r="E104" s="82" t="n">
        <v>5</v>
      </c>
      <c r="F104" s="82" t="s">
        <v>5276</v>
      </c>
      <c r="G104" s="85"/>
      <c r="H104" s="86"/>
    </row>
    <row r="105" customFormat="false" ht="15" hidden="false" customHeight="false" outlineLevel="0" collapsed="false">
      <c r="A105" s="78" t="s">
        <v>3321</v>
      </c>
      <c r="B105" s="79" t="str">
        <f aca="false">IF(A105="NEWCOD",IF(ISBLANK(G105),"renseigner le champ 'Nouveau taxon'",G105),VLOOKUP(A105,'Ref Taxo'!A:B,2,FALSE()))</f>
        <v>Palustriella commutata</v>
      </c>
      <c r="C105" s="80" t="n">
        <f aca="false">IF(A105="NEWCOD",IF(ISBLANK(H105),"NoCod",H105),VLOOKUP(A105,'Ref Taxo'!A:D,4,FALSE()))</f>
        <v>19903</v>
      </c>
      <c r="D105" s="81" t="n">
        <v>0.01</v>
      </c>
      <c r="E105" s="82" t="n">
        <v>0.01</v>
      </c>
      <c r="F105" s="82" t="s">
        <v>5276</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5</v>
      </c>
      <c r="E106" s="82" t="n">
        <v>2.5</v>
      </c>
      <c r="F106" s="82" t="s">
        <v>5276</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4.5</v>
      </c>
      <c r="E107" s="82" t="n">
        <v>0.3</v>
      </c>
      <c r="F107" s="82" t="s">
        <v>5276</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t="n">
        <v>0.01</v>
      </c>
      <c r="E108" s="82" t="n">
        <v>0.02</v>
      </c>
      <c r="F108" s="82" t="s">
        <v>5276</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c r="E109" s="82" t="n">
        <v>0.01</v>
      </c>
      <c r="F109" s="82" t="s">
        <v>5276</v>
      </c>
      <c r="G109" s="85"/>
      <c r="H109" s="86"/>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t="n">
        <v>0.3</v>
      </c>
      <c r="E110" s="82" t="n">
        <v>0.01</v>
      </c>
      <c r="F110" s="82" t="s">
        <v>5276</v>
      </c>
      <c r="G110" s="85"/>
      <c r="H110" s="86"/>
    </row>
    <row r="111" customFormat="false" ht="15" hidden="false" customHeight="false" outlineLevel="0" collapsed="false">
      <c r="A111" s="78" t="s">
        <v>1815</v>
      </c>
      <c r="B111" s="79" t="str">
        <f aca="false">IF(A111="NEWCOD",IF(ISBLANK(G111),"renseigner le champ 'Nouveau taxon'",G111),VLOOKUP(A111,'Ref Taxo'!A:B,2,FALSE()))</f>
        <v>Eupatorium cannabinum</v>
      </c>
      <c r="C111" s="80" t="n">
        <f aca="false">IF(A111="NEWCOD",IF(ISBLANK(H111),"NoCod",H111),VLOOKUP(A111,'Ref Taxo'!A:D,4,FALSE()))</f>
        <v>1741</v>
      </c>
      <c r="D111" s="81" t="n">
        <v>0.01</v>
      </c>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2019-12-03T11:02:56Z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