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<sst xmlns="http://schemas.openxmlformats.org/spreadsheetml/2006/main" count="6489" uniqueCount="5304">
  <si>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</si>
  <si>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</si>
  <si>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</si>
  <si>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</si>
  <si>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</si>
  <si>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</si>
  <si>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</si>
  <si>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</si>
  <si>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</si>
  <si>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</si>
  <si>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</si>
  <si>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</si>
  <si>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</si>
  <si>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</si>
  <si>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</si>
  <si>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</si>
  <si>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</si>
  <si>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</si>
  <si>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</si>
  <si>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</si>
  <si>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</si>
  <si>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</si>
  <si>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</si>
  <si>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</si>
  <si>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</si>
  <si>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</si>
  <si>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</si>
  <si>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</si>
  <si>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</si>
  <si>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</si>
  <si>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</si>
  <si>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</si>
  <si>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</si>
  <si>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</si>
  <si>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</si>
  <si>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</si>
  <si>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</si>
  <si>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</si>
  <si>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</si>
  <si>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</si>
  <si>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</si>
  <si>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</si>
  <si>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</si>
  <si>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</si>
  <si>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</si>
  <si>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</si>
  <si>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</si>
  <si>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</si>
  <si>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</si>
  <si>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</si>
  <si>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</si>
  <si>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</si>
  <si>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</si>
  <si>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</si>
  <si>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</si>
  <si>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</si>
  <si>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</si>
  <si>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</si>
  <si>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</si>
  <si>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</si>
  <si>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</si>
  <si>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</si>
  <si>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</si>
  <si>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</si>
  <si>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</si>
  <si>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</si>
  <si>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</si>
  <si>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</si>
  <si>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</si>
  <si>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</si>
  <si>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</si>
  <si>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</si>
  <si>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</si>
  <si>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</si>
  <si>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</si>
  <si>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</si>
  <si>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</si>
  <si>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</si>
  <si>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</si>
  <si>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</si>
  <si>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</si>
  <si>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</si>
  <si>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</si>
  <si>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</si>
  <si>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</si>
  <si>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</si>
  <si>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</si>
  <si>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</si>
  <si>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</si>
  <si>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</si>
  <si>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</si>
  <si>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</si>
  <si>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</si>
  <si>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</si>
  <si>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</si>
  <si>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</si>
  <si>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</si>
  <si>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</si>
  <si>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</si>
  <si>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</si>
  <si>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</si>
  <si>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</si>
  <si>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</si>
  <si>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</si>
  <si>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</si>
  <si>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</si>
  <si>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</si>
  <si>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</si>
  <si>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</si>
  <si>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</si>
  <si>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</si>
  <si>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</si>
  <si>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</si>
  <si>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</si>
  <si>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</si>
  <si>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</si>
  <si>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</si>
  <si>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</si>
  <si>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</si>
  <si>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</si>
  <si>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</si>
  <si>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</si>
  <si>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</si>
  <si>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</si>
  <si>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</si>
  <si>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</si>
  <si>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</si>
  <si>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</si>
  <si>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</si>
  <si>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</si>
  <si>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</si>
  <si>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</si>
  <si>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</si>
  <si>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</si>
  <si>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</si>
  <si>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</si>
  <si>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</si>
  <si>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</si>
  <si>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</si>
  <si>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</si>
  <si>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</si>
  <si>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</si>
  <si>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</si>
  <si>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</si>
  <si>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</si>
  <si>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</si>
  <si>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</si>
  <si>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</si>
  <si>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</si>
  <si>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</si>
  <si>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</si>
  <si>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</si>
  <si>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</si>
  <si>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</si>
  <si>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</si>
  <si>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</si>
  <si>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</si>
  <si>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</si>
  <si>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</si>
  <si>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</si>
  <si>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</si>
  <si>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</si>
  <si>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</si>
  <si>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</si>
  <si>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</si>
  <si>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</si>
  <si>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</si>
  <si>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</si>
  <si>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</si>
  <si>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</si>
  <si>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</si>
  <si>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</si>
  <si>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</si>
  <si>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</si>
  <si>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</si>
  <si>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</si>
  <si>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</si>
  <si>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</si>
  <si>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</si>
  <si>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</si>
  <si>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</si>
  <si>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</si>
  <si>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</si>
  <si>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</si>
  <si>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</si>
  <si>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</si>
  <si>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</si>
  <si>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</si>
  <si>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</si>
  <si>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</si>
  <si>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</si>
  <si>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</si>
  <si>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</si>
  <si>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</si>
  <si>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</si>
  <si>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</si>
  <si>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</si>
  <si>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</si>
  <si>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</si>
  <si>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</si>
  <si>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</si>
  <si>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</si>
  <si>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</si>
  <si>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</si>
  <si>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</si>
  <si>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</si>
  <si>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</si>
  <si>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</si>
  <si>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</si>
  <si>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</si>
  <si>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</si>
  <si>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</si>
  <si>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</si>
  <si>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</si>
  <si>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</si>
  <si>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</si>
  <si>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</si>
  <si>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</si>
  <si>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</si>
  <si>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</si>
  <si>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</si>
  <si>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</si>
  <si>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</si>
  <si>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</si>
  <si>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</si>
  <si>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</si>
  <si>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</si>
  <si>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</si>
  <si>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</si>
  <si>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</si>
  <si>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</si>
  <si>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</si>
  <si>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</si>
  <si>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</si>
  <si>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</si>
  <si>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</si>
  <si>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</si>
  <si>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</si>
  <si>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</si>
  <si>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</si>
  <si>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</si>
  <si>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</si>
  <si>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</si>
  <si>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</si>
  <si>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</si>
  <si>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</si>
  <si>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</si>
  <si>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</si>
  <si>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</si>
  <si>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</si>
  <si>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</si>
  <si>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</si>
  <si>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</si>
  <si>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</si>
  <si>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</si>
  <si>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</si>
  <si>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</si>
  <si>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</si>
  <si>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</si>
  <si>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</si>
  <si>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</si>
  <si>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</si>
  <si>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</si>
  <si>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</si>
  <si>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</si>
  <si>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</si>
  <si>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</si>
  <si>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</si>
  <si>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</si>
  <si>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</si>
  <si>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</si>
  <si>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</si>
  <si>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</si>
  <si>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</si>
  <si>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</si>
  <si>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</si>
  <si>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</si>
  <si>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</si>
  <si>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</si>
  <si>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</si>
  <si>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</si>
  <si>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</si>
  <si>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</si>
  <si>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</si>
  <si>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</si>
  <si>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</si>
  <si>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</si>
  <si>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</si>
  <si>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</si>
  <si>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</si>
  <si>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</si>
  <si>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</si>
  <si>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</si>
  <si>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</si>
  <si>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</si>
  <si>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</si>
  <si>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</si>
  <si>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</si>
  <si>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</si>
  <si>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</si>
  <si>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</si>
  <si>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</si>
  <si>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</si>
  <si>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</si>
  <si>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</si>
  <si>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</si>
  <si>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</si>
  <si>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</si>
  <si>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</si>
  <si>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</si>
  <si>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</si>
  <si>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</si>
  <si>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</si>
  <si>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</si>
  <si>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</si>
  <si>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</si>
  <si>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</si>
  <si>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</si>
  <si>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</si>
  <si>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</si>
  <si>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</si>
  <si>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</si>
  <si>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</si>
  <si>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</si>
  <si>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</si>
  <si>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</si>
  <si>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</si>
  <si>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</si>
  <si>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</si>
  <si>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</si>
  <si>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</si>
  <si>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</si>
  <si>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</si>
  <si>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</si>
  <si>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</si>
  <si>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</si>
  <si>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</si>
  <si>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</si>
  <si>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</si>
  <si>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</si>
  <si>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</si>
  <si>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</si>
  <si>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</si>
  <si>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</si>
  <si>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</si>
  <si>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</si>
  <si>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</si>
  <si>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</si>
  <si>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</si>
  <si>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</si>
  <si>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</si>
  <si>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</si>
  <si>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</si>
  <si>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</si>
  <si>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</si>
  <si>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</si>
  <si>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</si>
  <si>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</si>
  <si>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</si>
  <si>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</si>
  <si>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</si>
  <si>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</si>
  <si>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</si>
  <si>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</si>
  <si>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</si>
  <si>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</si>
  <si>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</si>
  <si>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</si>
  <si>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</si>
  <si>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</si>
  <si>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</si>
  <si>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</si>
  <si>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</si>
  <si>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</si>
  <si>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</si>
  <si>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</si>
  <si>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</si>
  <si>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</si>
  <si>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</si>
  <si>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</si>
  <si>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</si>
  <si>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</si>
  <si>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</si>
  <si>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</si>
  <si>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</si>
  <si>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</si>
  <si>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</si>
  <si>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</si>
  <si>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</si>
  <si>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</si>
  <si>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</si>
  <si>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</si>
  <si>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</si>
  <si>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</si>
  <si>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</si>
  <si>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</si>
  <si>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</si>
  <si>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</si>
  <si>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</si>
  <si>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</si>
  <si>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</si>
  <si>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</si>
  <si>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</si>
  <si>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</si>
  <si>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</si>
  <si>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</si>
  <si>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</si>
  <si>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</si>
  <si>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</si>
  <si>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</si>
  <si>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</si>
  <si>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</si>
  <si>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</si>
  <si>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</si>
  <si>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</si>
  <si>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</si>
  <si>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</si>
  <si>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</si>
  <si>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</si>
  <si>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</si>
  <si>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</si>
  <si>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</si>
  <si>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</si>
  <si>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</si>
  <si>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</si>
  <si>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</si>
  <si>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</si>
  <si>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</si>
  <si>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</si>
  <si>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</si>
  <si>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</si>
  <si>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</si>
  <si>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</si>
  <si>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</si>
  <si>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</si>
  <si>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</si>
  <si>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</si>
  <si>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</si>
  <si>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</si>
  <si>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</si>
  <si>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</si>
  <si>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</si>
  <si>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</si>
  <si>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</si>
  <si>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</si>
  <si>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</si>
  <si>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</si>
  <si>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</si>
  <si>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</si>
  <si>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</si>
  <si>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</si>
  <si>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</si>
  <si>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</si>
  <si>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</si>
  <si>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</si>
  <si>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</si>
  <si>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</si>
  <si>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</si>
  <si>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</si>
  <si>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</si>
  <si>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</si>
  <si>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</si>
  <si>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</si>
  <si>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</si>
  <si>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</si>
  <si>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</si>
  <si>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</si>
  <si>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</si>
  <si>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</si>
  <si>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</si>
  <si>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</si>
  <si>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</si>
  <si>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</si>
  <si>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</si>
  <si>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</si>
  <si>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</si>
  <si>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</si>
  <si>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</si>
  <si>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</si>
  <si>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</si>
  <si>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</si>
  <si>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</si>
  <si>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</si>
  <si>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</si>
  <si>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</si>
  <si>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</si>
  <si>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</si>
  <si>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</si>
  <si>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</si>
  <si>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</si>
  <si>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</si>
  <si>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</si>
  <si>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</si>
  <si>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</si>
  <si>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</si>
  <si>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</si>
  <si>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</si>
  <si>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</si>
  <si>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</si>
  <si>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</si>
  <si>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</si>
  <si>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</si>
  <si>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</si>
  <si>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</si>
  <si>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</si>
  <si>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</si>
  <si>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</si>
  <si>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</si>
  <si>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</si>
  <si>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</si>
  <si>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</si>
  <si>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</si>
  <si>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</si>
  <si>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</si>
  <si>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</si>
  <si>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</si>
  <si>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</si>
  <si>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</si>
  <si>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</si>
  <si>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</si>
  <si>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</si>
  <si>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</si>
  <si>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</si>
  <si>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</si>
  <si>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</si>
  <si>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</si>
  <si>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</si>
  <si>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</si>
  <si>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</si>
  <si>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</si>
  <si>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</si>
  <si>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</si>
  <si>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</si>
  <si>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</si>
  <si>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</si>
  <si>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</si>
  <si>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</si>
  <si>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</si>
  <si>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</si>
  <si>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</si>
  <si>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</si>
  <si>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</si>
  <si>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</si>
  <si>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</si>
  <si>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</si>
  <si>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</si>
  <si>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</si>
  <si>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</si>
  <si>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</si>
  <si>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</si>
  <si>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</si>
  <si>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</si>
  <si>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</si>
  <si>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</si>
  <si>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</si>
  <si>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</si>
  <si>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</si>
  <si>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</si>
  <si>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</si>
  <si>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</si>
  <si>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</si>
  <si>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</si>
  <si>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</si>
  <si>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</si>
  <si>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</si>
  <si>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</si>
  <si>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</si>
  <si>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</si>
  <si>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</si>
  <si>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</si>
  <si>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</si>
  <si>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</si>
  <si>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</si>
  <si>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</si>
  <si>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</si>
  <si>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</si>
  <si>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</si>
  <si>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</si>
  <si>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</si>
  <si>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</si>
  <si>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</si>
  <si>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</si>
  <si>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</si>
  <si>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</si>
  <si>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</si>
  <si>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</si>
  <si>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</si>
  <si>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</si>
  <si>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</si>
  <si>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</si>
  <si>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</si>
  <si>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</si>
  <si>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</si>
  <si>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</si>
  <si>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</si>
  <si>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</si>
  <si>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</si>
  <si>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</si>
  <si>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</si>
  <si>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</si>
  <si>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</si>
  <si>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</si>
  <si>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</si>
  <si>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</si>
  <si>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</si>
  <si>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</si>
  <si>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</si>
  <si>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</si>
  <si>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</si>
  <si>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</si>
  <si>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</si>
  <si>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</si>
  <si>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</si>
  <si>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</si>
  <si>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</si>
  <si>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</si>
  <si>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</si>
  <si>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</si>
  <si>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</si>
  <si>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</si>
  <si>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</si>
  <si>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</si>
  <si>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</si>
  <si>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</si>
  <si>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</si>
  <si>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</si>
  <si>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</si>
  <si>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</si>
  <si>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</si>
  <si>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</si>
  <si>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</si>
  <si>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</si>
  <si>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</si>
  <si>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</si>
  <si>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</si>
  <si>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</si>
  <si>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</si>
  <si>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</si>
  <si>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</si>
  <si>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</si>
  <si>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</si>
  <si>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</si>
  <si>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</si>
  <si>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</si>
  <si>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</si>
  <si>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</si>
  <si>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</si>
  <si>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</si>
  <si>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</si>
  <si>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</si>
  <si>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</si>
  <si>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</si>
  <si>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</si>
  <si>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</si>
  <si>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</si>
  <si>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</si>
  <si>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</si>
  <si>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</si>
  <si>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</si>
  <si>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</si>
  <si>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</si>
  <si>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</si>
  <si>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</si>
  <si>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</si>
  <si>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</si>
  <si>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</si>
  <si>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</si>
  <si>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</si>
  <si>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</si>
  <si>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</si>
  <si>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</si>
  <si>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</si>
  <si>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</si>
  <si>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</si>
  <si>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</si>
  <si>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</si>
  <si>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</si>
  <si>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</si>
  <si>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</si>
  <si>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</si>
  <si>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</si>
  <si>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</si>
  <si>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</si>
  <si>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</si>
  <si>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</si>
  <si>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</si>
  <si>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</si>
  <si>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</si>
  <si>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</si>
  <si>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</si>
  <si>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</si>
  <si>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</si>
  <si>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</si>
  <si>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</si>
  <si>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</si>
  <si>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</si>
  <si>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</si>
  <si>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</si>
  <si>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</si>
  <si>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</si>
  <si>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</si>
  <si>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</si>
  <si>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</si>
  <si>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</si>
  <si>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</si>
  <si>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</si>
  <si>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</si>
  <si>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</si>
  <si>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</si>
  <si>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</si>
  <si>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</si>
  <si>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</si>
  <si>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</si>
  <si>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</si>
  <si>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</si>
  <si>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</si>
  <si>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</si>
  <si>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</si>
  <si>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</si>
  <si>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</si>
  <si>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</si>
  <si>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</si>
  <si>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</si>
  <si>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</si>
  <si>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</si>
  <si>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</si>
  <si>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</si>
  <si>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</si>
  <si>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</si>
  <si>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</si>
  <si>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</si>
  <si>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</si>
  <si>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</si>
  <si>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</si>
  <si>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</si>
  <si>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</si>
  <si>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</si>
  <si>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</si>
  <si>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</si>
  <si>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</si>
  <si>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</si>
  <si>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</si>
  <si>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</si>
  <si>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</si>
  <si>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</si>
  <si>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</si>
  <si>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</si>
  <si>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</si>
  <si>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</si>
  <si>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</si>
  <si>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</si>
  <si>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</si>
  <si>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</si>
  <si>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</si>
  <si>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</si>
  <si>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</si>
  <si>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</si>
  <si>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</si>
  <si>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</si>
  <si>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</si>
  <si>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</si>
  <si>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</si>
  <si>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</si>
  <si>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</si>
  <si>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</si>
  <si>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</si>
  <si>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</si>
  <si>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</si>
  <si>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</si>
  <si>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</si>
  <si>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</si>
  <si>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</si>
  <si>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</si>
  <si>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</si>
  <si>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</si>
  <si>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</si>
  <si>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</si>
  <si>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</si>
  <si>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</si>
  <si>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</si>
  <si>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</si>
  <si>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</si>
  <si>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</si>
  <si>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</si>
  <si>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</si>
  <si>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</si>
  <si>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</si>
  <si>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</si>
  <si>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</si>
  <si>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</si>
  <si>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</si>
  <si>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</si>
  <si>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</si>
  <si>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</si>
  <si>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</si>
  <si>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</si>
  <si>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</si>
  <si>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</si>
  <si>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</si>
  <si>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</si>
  <si>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</si>
  <si>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</si>
  <si>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</si>
  <si>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</si>
  <si>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</si>
  <si>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</si>
  <si>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</si>
  <si>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</si>
  <si>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</si>
  <si>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</si>
  <si>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</si>
  <si>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</si>
  <si>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</si>
  <si>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</si>
  <si>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</si>
  <si>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</si>
  <si>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</si>
  <si>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</si>
  <si>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</si>
  <si>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</si>
  <si>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</si>
  <si>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</si>
  <si>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</si>
  <si>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</si>
  <si>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</si>
  <si>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</si>
  <si>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</si>
  <si>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</si>
  <si>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</si>
  <si>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</si>
  <si>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</si>
  <si>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</si>
  <si>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</si>
  <si>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</si>
  <si>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</si>
  <si>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</si>
  <si>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</si>
  <si>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</si>
  <si>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</si>
  <si>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</si>
  <si>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</si>
  <si>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</si>
  <si>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</si>
  <si>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</si>
  <si>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</si>
  <si>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</si>
  <si>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</si>
  <si>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</si>
  <si>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</si>
  <si>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</si>
  <si>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</si>
  <si>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</si>
  <si>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</si>
  <si>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</si>
  <si>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</si>
  <si>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</si>
  <si>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</si>
  <si>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</si>
  <si>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</si>
  <si>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</si>
  <si>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</si>
  <si>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</si>
  <si>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</si>
  <si>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</si>
  <si>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</si>
  <si>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</si>
  <si>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</si>
  <si>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</si>
  <si>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</si>
  <si>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</si>
  <si>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</si>
  <si>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</si>
  <si>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</si>
  <si>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</si>
  <si>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</si>
  <si>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</si>
  <si>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</si>
  <si>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</si>
  <si>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</si>
  <si>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</si>
  <si>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</si>
  <si>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</si>
  <si>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</si>
  <si>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</si>
  <si>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</si>
  <si>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</si>
  <si>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</si>
  <si>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</si>
  <si>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</si>
  <si>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</si>
  <si>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</si>
  <si>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</si>
  <si>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</si>
  <si>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</si>
  <si>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</si>
  <si>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</si>
  <si>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</si>
  <si>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</si>
  <si>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</si>
  <si>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</si>
  <si>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</si>
  <si>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</si>
  <si>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</si>
  <si>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</si>
  <si>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</si>
  <si>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</si>
  <si>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</si>
  <si>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</si>
  <si>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</si>
  <si>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</si>
  <si>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</si>
  <si>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</si>
  <si>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</si>
  <si>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</si>
  <si>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</si>
  <si>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</si>
  <si>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</si>
  <si>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</si>
  <si>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</si>
  <si>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</si>
  <si>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</si>
  <si>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</si>
  <si>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</si>
  <si>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</si>
  <si>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</si>
  <si>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</si>
  <si>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</si>
  <si>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</si>
  <si>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</si>
  <si>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</si>
  <si>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</si>
  <si>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</si>
  <si>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</si>
  <si>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</si>
  <si>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</si>
  <si>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</si>
  <si>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</si>
  <si>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</si>
  <si>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</si>
  <si>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</si>
  <si>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</si>
  <si>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</si>
  <si>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</si>
  <si>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</si>
  <si>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</si>
  <si>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</si>
  <si>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</si>
  <si>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</si>
  <si>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</si>
  <si>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</si>
  <si>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</si>
  <si>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</si>
  <si>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</si>
  <si>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</si>
  <si>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</si>
  <si>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</si>
  <si>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</si>
  <si>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</si>
  <si>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</si>
  <si>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</si>
  <si>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</si>
  <si>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</si>
  <si>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</si>
  <si>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</si>
  <si>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</si>
  <si>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</si>
  <si>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</si>
  <si>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</si>
  <si>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</si>
  <si>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</si>
  <si>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</si>
  <si>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</si>
  <si>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</si>
  <si>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</si>
  <si>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</si>
  <si>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</si>
  <si>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</si>
  <si>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</si>
  <si>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</si>
  <si>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</si>
  <si>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</si>
  <si>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</si>
  <si>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</si>
  <si>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</si>
  <si>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</si>
  <si>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</si>
  <si>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</si>
  <si>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</si>
  <si>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</si>
  <si>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</si>
  <si>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</si>
  <si>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</si>
  <si>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</si>
  <si>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</si>
  <si>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</si>
  <si>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</si>
  <si>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</si>
  <si>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</si>
  <si>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</si>
  <si>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</si>
  <si>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</si>
  <si>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</si>
  <si>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</si>
  <si>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</si>
  <si>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</si>
  <si>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</si>
  <si>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</si>
  <si>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</si>
  <si>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</si>
  <si>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</si>
  <si>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</si>
  <si>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</si>
  <si>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</si>
  <si>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</si>
  <si>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</si>
  <si>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</si>
  <si>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</si>
  <si>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</si>
  <si>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</si>
  <si>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</si>
  <si>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</si>
  <si>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</si>
  <si>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</si>
  <si>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</si>
  <si>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</si>
  <si>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</si>
  <si>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</si>
  <si>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</si>
  <si>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</si>
  <si>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</si>
  <si>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</si>
  <si>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</si>
  <si>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</si>
  <si>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</si>
  <si>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</si>
  <si>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</si>
  <si>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</si>
  <si>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</si>
  <si>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</si>
  <si>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</si>
  <si>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</si>
  <si>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</si>
  <si>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</si>
  <si>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</si>
  <si>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</si>
  <si>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</si>
  <si>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</si>
  <si>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</si>
  <si>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</si>
  <si>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</si>
  <si>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</si>
  <si>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</si>
  <si>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</si>
  <si>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</si>
  <si>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</si>
  <si>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</si>
  <si>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</si>
  <si>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</si>
  <si>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</si>
  <si>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</si>
  <si>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</si>
  <si>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</si>
  <si>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</si>
  <si>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</si>
  <si>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</si>
  <si>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</si>
  <si>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</si>
  <si>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</si>
  <si>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</si>
  <si>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</si>
  <si>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</si>
  <si>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</si>
  <si>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</si>
  <si>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</si>
  <si>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</si>
  <si>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</si>
  <si>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</si>
  <si>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</si>
  <si>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</si>
  <si>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</si>
  <si>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</si>
  <si>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</si>
  <si>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</si>
  <si>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</si>
  <si>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</si>
  <si>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</si>
  <si>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</si>
  <si>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</si>
  <si>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</si>
  <si>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</si>
  <si>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</si>
  <si>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</si>
  <si>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</si>
  <si>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</si>
  <si>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</si>
  <si>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</si>
  <si>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</si>
  <si>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</si>
  <si>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</si>
  <si>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</si>
  <si>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</si>
  <si>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</si>
  <si>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</si>
  <si>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</si>
  <si>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</si>
  <si>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</si>
  <si>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</si>
  <si>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</si>
  <si>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</si>
  <si>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</si>
  <si>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</si>
  <si>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</si>
  <si>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</si>
  <si>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</si>
  <si>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</si>
  <si>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</si>
  <si>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</si>
  <si>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</si>
  <si>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</si>
  <si>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</si>
  <si>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</si>
  <si>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</si>
  <si>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</si>
  <si>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</si>
  <si>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</si>
  <si>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</si>
  <si>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</si>
  <si>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</si>
  <si>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</si>
  <si>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</si>
  <si>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</si>
  <si>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</si>
  <si>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</si>
  <si>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</si>
  <si>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</si>
  <si>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</si>
  <si>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</si>
  <si>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</si>
  <si>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</si>
  <si>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</si>
  <si>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</si>
  <si>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</si>
  <si>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</si>
  <si>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</si>
  <si>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</si>
  <si>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</si>
  <si>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</si>
  <si>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</si>
  <si>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</si>
  <si>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</si>
  <si>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</si>
  <si>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</si>
  <si>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</si>
  <si>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</si>
  <si>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</si>
  <si>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</si>
  <si>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</si>
  <si>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</si>
  <si>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</si>
  <si>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</si>
  <si>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</si>
  <si>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</si>
  <si>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</si>
  <si>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</si>
  <si>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</si>
  <si>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</si>
  <si>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</si>
  <si>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</si>
  <si>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</si>
  <si>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</si>
  <si>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</si>
  <si>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</si>
  <si>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</si>
  <si>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</si>
  <si>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</si>
  <si>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</si>
  <si>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</si>
  <si>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</si>
  <si>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</si>
  <si>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</si>
  <si>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</si>
  <si>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</si>
  <si>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</si>
  <si>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</si>
  <si>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</si>
  <si>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</si>
  <si>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</si>
  <si>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</si>
  <si>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</si>
  <si>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</si>
  <si>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</si>
  <si>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</si>
  <si>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</si>
  <si>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</si>
  <si>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</si>
  <si>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</si>
  <si>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</si>
  <si>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</si>
  <si>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</si>
  <si>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</si>
  <si>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</si>
  <si>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</si>
  <si>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</si>
  <si>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</si>
  <si>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</si>
  <si>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</si>
  <si>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</si>
  <si>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</si>
  <si>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</si>
  <si>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</si>
  <si>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</si>
  <si>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</si>
  <si>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</si>
  <si>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</si>
  <si>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</si>
  <si>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</si>
  <si>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</si>
  <si>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</si>
  <si>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</si>
  <si>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</si>
  <si>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</si>
  <si>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</si>
  <si>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</si>
  <si>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</si>
  <si>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</si>
  <si>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</si>
  <si>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</si>
  <si>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</si>
  <si>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</si>
  <si>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</si>
  <si>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</si>
  <si>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</si>
  <si>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</si>
  <si>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</si>
  <si>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</si>
  <si>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</si>
  <si>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</si>
  <si>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</si>
  <si>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</si>
  <si>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</si>
  <si>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</si>
  <si>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</si>
  <si>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</si>
  <si>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</si>
  <si>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</si>
  <si>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</si>
  <si>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</si>
  <si>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</si>
  <si>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</si>
  <si>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</si>
  <si>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</si>
  <si>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</si>
  <si>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</si>
  <si>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</si>
  <si>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</si>
  <si>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</si>
  <si>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</si>
  <si>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</si>
  <si>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</si>
  <si>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</si>
  <si>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</si>
  <si>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</si>
  <si>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</si>
  <si>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</si>
  <si>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</si>
  <si>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</si>
  <si>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</si>
  <si>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</si>
  <si>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</si>
  <si>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</si>
  <si>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</si>
  <si>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</si>
  <si>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</si>
  <si>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</si>
  <si>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</si>
  <si>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</si>
  <si>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</si>
  <si>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</si>
  <si>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</si>
  <si>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</si>
  <si>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</si>
  <si>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</si>
  <si>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</si>
  <si>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</si>
  <si>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</si>
  <si>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</si>
  <si>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</si>
  <si>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</si>
  <si>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</si>
  <si>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</si>
  <si>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</si>
  <si>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</si>
  <si>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</si>
  <si>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</si>
  <si>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</si>
  <si>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</si>
  <si>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</si>
  <si>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</si>
  <si>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</si>
  <si>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</si>
  <si>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</si>
  <si>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</si>
  <si>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</si>
  <si>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</si>
  <si>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</si>
  <si>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</si>
  <si>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</si>
  <si>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</si>
  <si>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</si>
  <si>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</si>
  <si>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</si>
  <si>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</si>
  <si>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</si>
  <si>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</si>
  <si>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</si>
  <si>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</si>
  <si>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</si>
  <si>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</si>
  <si>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</si>
  <si>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</si>
  <si>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</si>
  <si>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</si>
  <si>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</si>
  <si>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</si>
  <si>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</si>
  <si>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</si>
  <si>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</si>
  <si>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</si>
  <si>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</si>
  <si>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</si>
  <si>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</si>
  <si>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</si>
  <si>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</si>
  <si>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</si>
  <si>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</si>
  <si>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</si>
  <si>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</si>
  <si>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</si>
  <si>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</si>
  <si>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</si>
  <si>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</si>
  <si>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</si>
  <si>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</si>
  <si>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</si>
  <si>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</si>
  <si>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</si>
  <si>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</si>
  <si>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</si>
  <si>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</si>
  <si>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</si>
  <si>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</si>
  <si>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</si>
  <si>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</si>
  <si>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</si>
  <si>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</si>
  <si>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</si>
  <si>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</si>
  <si>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</si>
  <si>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</si>
  <si>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</si>
  <si>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</si>
  <si>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</si>
  <si>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</si>
  <si>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</si>
  <si>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</si>
  <si>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</si>
  <si>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</si>
  <si>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</si>
  <si>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</si>
  <si>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</si>
  <si>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</si>
  <si>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</si>
  <si>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</si>
  <si>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</si>
  <si>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</si>
  <si>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</si>
  <si>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</si>
  <si>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</si>
  <si>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</si>
  <si>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</si>
  <si>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</si>
  <si>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</si>
  <si>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</si>
  <si>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</si>
  <si>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</si>
  <si>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</si>
  <si>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</si>
  <si>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</si>
  <si>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</si>
  <si>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</si>
  <si>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</si>
  <si>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</si>
  <si>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</si>
  <si>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</si>
  <si>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</si>
  <si>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</si>
  <si>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</si>
  <si>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</si>
  <si>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</si>
  <si>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</si>
  <si>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</si>
  <si>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</si>
  <si>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</si>
  <si>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</si>
  <si>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</si>
  <si>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</si>
  <si>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</si>
  <si>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</si>
  <si>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</si>
  <si>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</si>
  <si>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</si>
  <si>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</si>
  <si>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</si>
  <si>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</si>
  <si>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</si>
  <si>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</si>
  <si>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</si>
  <si>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</si>
  <si>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</si>
  <si>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</si>
  <si>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</si>
  <si>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</si>
  <si>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</si>
  <si>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</si>
  <si>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</si>
  <si>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</si>
  <si>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</si>
  <si>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</si>
  <si>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</si>
  <si>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</si>
  <si>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</si>
  <si>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</si>
  <si>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</si>
  <si>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</si>
  <si>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</si>
  <si>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</si>
  <si>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</si>
  <si>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</si>
  <si>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</si>
  <si>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</si>
  <si>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</si>
  <si>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</si>
  <si>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</si>
  <si>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</si>
  <si>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</si>
  <si>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</si>
  <si>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</si>
  <si>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</si>
  <si>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</si>
  <si>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</si>
  <si>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</si>
  <si>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</si>
  <si>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</si>
  <si>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</si>
  <si>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</si>
  <si>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</si>
  <si>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</si>
  <si>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</si>
  <si>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</si>
  <si>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</si>
  <si>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</si>
  <si>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</si>
  <si>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</si>
  <si>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</si>
  <si>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</si>
  <si>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</si>
  <si>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</si>
  <si>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</si>
  <si>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</si>
  <si>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</si>
  <si>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</si>
  <si>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</si>
  <si>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</si>
  <si>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</si>
  <si>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</si>
  <si>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</si>
  <si>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</si>
  <si>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</si>
  <si>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</si>
  <si>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</si>
  <si>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</si>
  <si>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</si>
  <si>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</si>
  <si>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</si>
  <si>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</si>
  <si>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</si>
  <si>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</si>
  <si>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</si>
  <si>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</si>
  <si>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</si>
  <si>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</si>
  <si>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</si>
  <si>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</si>
  <si>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</si>
  <si>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</si>
  <si>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</si>
  <si>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</si>
  <si>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</si>
  <si>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</si>
  <si>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</si>
  <si>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</si>
  <si>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</si>
  <si>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</si>
  <si>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</si>
  <si>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</si>
  <si>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</si>
  <si>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</si>
  <si>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</si>
  <si>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</si>
  <si>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</si>
  <si>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</si>
  <si>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</si>
  <si>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</si>
  <si>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</si>
  <si>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</si>
  <si>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</si>
  <si>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</si>
  <si>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</si>
  <si>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</si>
  <si>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</si>
  <si>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</si>
  <si>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</si>
  <si>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</si>
  <si>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</si>
  <si>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</si>
  <si>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</si>
  <si>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</si>
  <si>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</si>
  <si>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</si>
  <si>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</si>
  <si>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</si>
  <si>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</si>
  <si>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</si>
  <si>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</si>
  <si>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</si>
  <si>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</si>
  <si>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</si>
  <si>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</si>
  <si>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</si>
  <si>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</si>
  <si>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</si>
  <si>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</si>
  <si>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</si>
  <si>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</si>
  <si>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</si>
  <si>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</si>
  <si>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</si>
  <si>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</si>
  <si>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</si>
  <si>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</si>
  <si>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</si>
  <si>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</si>
  <si>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</si>
  <si>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</si>
  <si>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</si>
  <si>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</si>
  <si>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</si>
  <si>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</si>
  <si>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</si>
  <si>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</si>
  <si>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</si>
  <si>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</si>
  <si>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</si>
  <si>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</si>
  <si>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</si>
  <si>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</si>
  <si>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</si>
  <si>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</si>
  <si>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</si>
  <si>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</si>
  <si>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</si>
  <si>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</si>
  <si>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</si>
  <si>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</si>
  <si>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</si>
  <si>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</si>
  <si>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</si>
  <si>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</si>
  <si>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</si>
  <si>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</si>
  <si>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</si>
  <si>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</si>
  <si>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</si>
  <si>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</si>
  <si>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</si>
  <si>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</si>
  <si>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</si>
  <si>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</si>
  <si>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</si>
  <si>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</si>
  <si>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</si>
  <si>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</si>
  <si>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</si>
  <si>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</si>
  <si>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</si>
  <si>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</si>
  <si>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</si>
  <si>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</si>
  <si>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</si>
  <si>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</si>
  <si>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</si>
  <si>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</si>
  <si>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</si>
  <si>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</si>
  <si>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</si>
  <si>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</si>
  <si>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</si>
  <si>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</si>
  <si>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</si>
  <si>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</si>
  <si>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</si>
  <si>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</si>
  <si>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</si>
  <si>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</si>
  <si>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</si>
  <si>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</si>
  <si>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</si>
  <si>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</si>
  <si>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</si>
  <si>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</si>
  <si>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</si>
  <si>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</si>
  <si>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</si>
  <si>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</si>
  <si>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</si>
  <si>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</si>
  <si>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</si>
  <si>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</si>
  <si>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</si>
  <si>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</si>
  <si>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</si>
  <si>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</si>
  <si>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</si>
  <si>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</si>
  <si>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</si>
  <si>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</si>
  <si>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</si>
  <si>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</si>
  <si>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</si>
  <si>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</si>
  <si>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</si>
  <si>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</si>
  <si>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</si>
  <si>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</si>
  <si>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</si>
  <si>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</si>
  <si>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</si>
  <si>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</si>
  <si>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</si>
  <si>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</si>
  <si>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</si>
  <si>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</si>
  <si>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</si>
  <si>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</si>
  <si>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</si>
  <si>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</si>
  <si>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</si>
  <si>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</si>
  <si>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</si>
  <si>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</si>
  <si>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</si>
  <si>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</si>
  <si>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</si>
  <si>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</si>
  <si>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</si>
  <si>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</si>
  <si>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</si>
  <si>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</si>
  <si>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</si>
  <si>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</si>
  <si>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</si>
  <si>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</si>
  <si>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</si>
  <si>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</si>
  <si>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</si>
  <si>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</si>
  <si>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</si>
  <si>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</si>
  <si>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</si>
  <si>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</si>
  <si>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</si>
  <si>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</si>
  <si>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</si>
  <si>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</si>
  <si>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</si>
  <si>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</si>
  <si>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</si>
  <si>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</si>
  <si>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</si>
  <si>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</si>
  <si>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</si>
  <si>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</si>
  <si>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</si>
  <si>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</si>
  <si>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</si>
  <si>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</si>
  <si>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</si>
  <si>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</si>
  <si>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</si>
  <si>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</si>
  <si>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</si>
  <si>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</si>
  <si>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</si>
  <si>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</si>
  <si>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</si>
  <si>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</si>
  <si>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</si>
  <si>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</si>
  <si>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</si>
  <si>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</si>
  <si>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</si>
  <si>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</si>
  <si>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</si>
  <si>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</si>
  <si>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</si>
  <si>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</si>
  <si>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</si>
  <si>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</si>
  <si>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</si>
  <si>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</si>
  <si>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</si>
  <si>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</si>
  <si>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</si>
  <si>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</si>
  <si>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</si>
  <si>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</si>
  <si>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</si>
  <si>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</si>
  <si>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</si>
  <si>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</si>
  <si>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</si>
  <si>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</si>
  <si>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</si>
  <si>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</si>
  <si>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</si>
  <si>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</si>
  <si>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</si>
  <si>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</si>
  <si>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</si>
  <si>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</si>
  <si>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</si>
  <si>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</si>
  <si>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</si>
  <si>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</si>
  <si>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</si>
  <si>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</si>
  <si>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</si>
  <si>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</si>
  <si>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</si>
  <si>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</si>
  <si>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</si>
  <si>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</si>
  <si>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</si>
  <si>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</si>
  <si>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</si>
  <si>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</si>
  <si>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</si>
  <si>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</si>
  <si>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</si>
  <si>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</si>
  <si>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</si>
  <si>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</si>
  <si>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</si>
  <si>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</si>
  <si>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</si>
  <si>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</si>
  <si>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</si>
  <si>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</si>
  <si>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</si>
  <si>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</si>
  <si>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</si>
  <si>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</si>
  <si>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</si>
  <si>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</si>
  <si>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</si>
  <si>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</si>
  <si>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</si>
  <si>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</si>
  <si>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</si>
  <si>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</si>
  <si>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</si>
  <si>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</si>
  <si>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</si>
  <si>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</si>
  <si>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</si>
  <si>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</si>
  <si>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</si>
  <si>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</si>
  <si>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</si>
  <si>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</si>
  <si>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</si>
  <si>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</si>
  <si>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</si>
  <si>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</si>
  <si>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</si>
  <si>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</si>
  <si>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</si>
  <si>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</si>
  <si>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</si>
  <si>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</si>
  <si>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</si>
  <si>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</si>
  <si>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</si>
  <si>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</si>
  <si>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</si>
  <si>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</si>
  <si>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</si>
  <si>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</si>
  <si>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</si>
  <si>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</si>
  <si>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</si>
  <si>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</si>
  <si>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</si>
  <si>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</si>
  <si>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</si>
  <si>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</si>
  <si>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</si>
  <si>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</si>
  <si>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</si>
  <si>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</si>
  <si>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</si>
  <si>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</si>
  <si>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</si>
  <si>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</si>
  <si>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</si>
  <si>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</si>
  <si>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</si>
  <si>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</si>
  <si>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</si>
  <si>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</si>
  <si>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</si>
  <si>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</si>
  <si>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</si>
  <si>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</si>
  <si>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</si>
  <si>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</si>
  <si>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</si>
  <si>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</si>
  <si>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</si>
  <si>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</si>
  <si>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</si>
  <si>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</si>
  <si>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</si>
  <si>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</si>
  <si>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</si>
  <si>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</si>
  <si>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</si>
  <si>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</si>
  <si>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</si>
  <si>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</si>
  <si>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</si>
  <si>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</si>
  <si>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</si>
  <si>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</si>
  <si>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</si>
  <si>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</si>
  <si>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</si>
  <si>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</si>
  <si>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</si>
  <si>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</si>
  <si>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</si>
  <si>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</si>
  <si>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</si>
  <si>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</si>
  <si>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</si>
  <si>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</si>
  <si>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</si>
  <si>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</si>
  <si>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</si>
  <si>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</si>
  <si>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</si>
  <si>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</si>
  <si>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</si>
  <si>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</si>
  <si>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</si>
  <si>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</si>
  <si>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</si>
  <si>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</si>
  <si>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</si>
  <si>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</si>
  <si>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</si>
  <si>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</si>
  <si>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</si>
  <si>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</si>
  <si>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</si>
  <si>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</si>
  <si>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</si>
  <si>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</si>
  <si>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</si>
  <si>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</si>
  <si>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</si>
  <si>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</si>
  <si>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</si>
  <si>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</si>
  <si>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</si>
  <si>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</si>
  <si>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</si>
  <si>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</si>
  <si>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</si>
  <si>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</si>
  <si>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</si>
  <si>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</si>
  <si>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</si>
  <si>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</si>
  <si>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</si>
  <si>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</si>
  <si>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</si>
  <si>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</si>
  <si>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</si>
  <si>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</si>
  <si>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</si>
  <si>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</si>
  <si>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</si>
  <si>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</si>
  <si>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</si>
  <si>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</si>
  <si>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</si>
  <si>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</si>
  <si>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</si>
  <si>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</si>
  <si>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</si>
  <si>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</si>
  <si>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</si>
  <si>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</si>
  <si>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</si>
  <si>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</si>
  <si>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</si>
  <si>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</si>
  <si>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</si>
  <si>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</si>
  <si>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</si>
  <si>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</si>
  <si>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</si>
  <si>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</si>
  <si>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</si>
  <si>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</si>
  <si>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</si>
  <si>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</si>
  <si>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</si>
  <si>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</si>
  <si>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</si>
  <si>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</si>
  <si>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</si>
  <si>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</si>
  <si>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</si>
  <si>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</si>
  <si>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</si>
  <si>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</si>
  <si>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</si>
  <si>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</si>
  <si>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</si>
  <si>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</si>
  <si>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</si>
  <si>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</si>
  <si>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</si>
  <si>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</si>
  <si>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</si>
  <si>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</si>
  <si>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</si>
  <si>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</si>
  <si>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</si>
  <si>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</si>
  <si>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</si>
  <si>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</si>
  <si>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</si>
  <si>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</si>
  <si>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</si>
  <si>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</si>
  <si>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</si>
  <si>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</si>
  <si>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</si>
  <si>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</si>
  <si>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</si>
  <si>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</si>
  <si>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</si>
  <si>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</si>
  <si>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</si>
  <si>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</si>
  <si>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</si>
  <si>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</si>
  <si>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</si>
  <si>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</si>
  <si>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</si>
  <si>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</si>
  <si>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</si>
  <si>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</si>
  <si>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</si>
  <si>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</si>
  <si>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</si>
  <si>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</si>
  <si>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</si>
  <si>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</si>
  <si>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</si>
  <si>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</si>
  <si>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</si>
  <si>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</si>
  <si>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</si>
  <si>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</si>
  <si>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</si>
  <si>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</si>
  <si>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</si>
  <si>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</si>
  <si>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</si>
  <si>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</si>
  <si>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</si>
  <si>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</si>
  <si>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</si>
  <si>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</si>
  <si>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</si>
  <si>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</si>
  <si>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</si>
  <si>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</si>
  <si>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</si>
  <si>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</si>
  <si>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</si>
  <si>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</si>
  <si>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</si>
  <si>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</si>
  <si>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</si>
  <si>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</si>
  <si>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</si>
  <si>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</si>
  <si>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</si>
  <si>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</si>
  <si>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</si>
  <si>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</si>
  <si>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</si>
  <si>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</si>
  <si>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</si>
  <si>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</si>
  <si>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</si>
  <si>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</si>
  <si>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</si>
  <si>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</si>
  <si>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</si>
  <si>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</si>
  <si>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</si>
  <si>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</si>
  <si>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</si>
  <si>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</si>
  <si>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</si>
  <si>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</si>
  <si>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</si>
  <si>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</si>
  <si>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</si>
  <si>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</si>
  <si>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</si>
  <si>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</si>
  <si>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</si>
  <si>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</si>
  <si>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</si>
  <si>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</si>
  <si>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</si>
  <si>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</si>
  <si>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</si>
  <si>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</si>
  <si>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</si>
  <si>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</si>
  <si>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</si>
  <si>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</si>
  <si>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</si>
  <si>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</si>
  <si>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</si>
  <si>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</si>
  <si>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</si>
  <si>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</si>
  <si>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</si>
  <si>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</si>
  <si>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</si>
  <si>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</si>
  <si>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</si>
  <si>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</si>
  <si>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</si>
  <si>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</si>
  <si>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</si>
  <si>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</si>
  <si>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</si>
  <si>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</si>
  <si>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</si>
  <si>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</si>
  <si>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</si>
  <si>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</si>
  <si>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</si>
  <si>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</si>
  <si>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</si>
  <si>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</si>
  <si>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</si>
  <si>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</si>
  <si>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</si>
  <si>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</si>
  <si>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</si>
  <si>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</si>
  <si>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</si>
  <si>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</si>
  <si>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</si>
  <si>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</si>
  <si>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</si>
  <si>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</si>
  <si>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</si>
  <si>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</si>
  <si>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</si>
  <si>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</si>
  <si>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</si>
  <si>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</si>
  <si>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</si>
  <si>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</si>
  <si>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</si>
  <si>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</si>
  <si>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</si>
  <si>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</si>
  <si>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</si>
  <si>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</si>
  <si>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</si>
  <si>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</si>
  <si>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</si>
  <si>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</si>
  <si>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</si>
  <si>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</si>
  <si>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</si>
  <si>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</si>
  <si>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</si>
  <si>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</si>
  <si>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</si>
  <si>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</si>
  <si>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</si>
  <si>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</si>
  <si>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</si>
  <si>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</si>
  <si>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</si>
  <si>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</si>
  <si>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</si>
  <si>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</si>
  <si>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</si>
  <si>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</si>
  <si>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</si>
  <si>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</si>
  <si>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</si>
  <si>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</si>
  <si>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</si>
  <si>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</si>
  <si>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</si>
  <si>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</si>
  <si>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</si>
  <si>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</si>
  <si>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</si>
  <si>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</si>
  <si>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</si>
  <si>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</si>
  <si>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</si>
  <si>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</si>
  <si>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</si>
  <si>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</si>
  <si>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</si>
  <si>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</si>
  <si>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</si>
  <si>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</si>
  <si>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</si>
  <si>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</si>
  <si>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</si>
  <si>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</si>
  <si>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</si>
  <si>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</si>
  <si>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</si>
  <si>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</si>
  <si>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</si>
  <si>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</si>
  <si>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</si>
  <si>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</si>
  <si>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</si>
  <si>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</si>
  <si>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</si>
  <si>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</si>
  <si>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</si>
  <si>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</si>
  <si>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</si>
  <si>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</si>
  <si>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</si>
  <si>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</si>
  <si>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</si>
  <si>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</si>
  <si>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</si>
  <si>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</si>
  <si>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</si>
  <si>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</si>
  <si>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</si>
  <si>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</si>
  <si>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</si>
  <si>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</si>
  <si>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</si>
  <si>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</si>
  <si>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</si>
  <si>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</si>
  <si>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</si>
  <si>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</si>
  <si>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</si>
  <si>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</si>
  <si>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</si>
  <si>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</si>
  <si>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</si>
  <si>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</si>
  <si>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</si>
  <si>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</si>
  <si>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</si>
  <si>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</si>
  <si>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</si>
  <si>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</si>
  <si>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</si>
  <si>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</si>
  <si>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</si>
  <si>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</si>
  <si>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</si>
  <si>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</si>
  <si>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</si>
  <si>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</si>
  <si>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</si>
  <si>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</si>
  <si>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</si>
  <si>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</si>
  <si>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</si>
  <si>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</si>
  <si>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</si>
  <si>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</si>
  <si>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</si>
  <si>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</si>
  <si>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</si>
  <si>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</si>
  <si>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</si>
  <si>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</si>
  <si>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</si>
  <si>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</si>
  <si>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</si>
  <si>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</si>
  <si>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</si>
  <si>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</si>
  <si>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</si>
  <si>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</si>
  <si>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</si>
  <si>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</si>
  <si>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</si>
  <si>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</si>
  <si>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</si>
  <si>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</si>
  <si>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</si>
  <si>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</si>
  <si>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</si>
  <si>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</si>
  <si>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</si>
  <si>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</si>
  <si>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</si>
  <si>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</si>
  <si>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</si>
  <si>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</si>
  <si>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</si>
  <si>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</si>
  <si>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</si>
  <si>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</si>
  <si>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</si>
  <si>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</si>
  <si>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</si>
  <si>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</si>
  <si>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</si>
  <si>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</si>
  <si>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</si>
  <si>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</si>
  <si>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</si>
  <si>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</si>
  <si>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</si>
  <si>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</si>
  <si>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</si>
  <si>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</si>
  <si>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</si>
  <si>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</si>
  <si>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</si>
  <si>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</si>
  <si>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</si>
  <si>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</si>
  <si>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</si>
  <si>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</si>
  <si>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</si>
  <si>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</si>
  <si>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</si>
  <si>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</si>
  <si>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</si>
  <si>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</si>
  <si>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</si>
  <si>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</si>
  <si>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</si>
  <si>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</si>
  <si>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</si>
  <si>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</si>
  <si>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</si>
  <si>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</si>
  <si>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</si>
  <si>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</si>
  <si>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</si>
  <si>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</si>
  <si>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</si>
  <si>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</si>
  <si>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</si>
  <si>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</si>
  <si>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</si>
  <si>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</si>
  <si>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</si>
  <si>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</si>
  <si>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</si>
  <si>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</si>
  <si>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</si>
  <si>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</si>
  <si>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</si>
  <si>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</si>
  <si>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</si>
  <si>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</si>
  <si>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</si>
  <si>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</si>
  <si>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</si>
  <si>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</si>
  <si>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</si>
  <si>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</si>
  <si>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</si>
  <si>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</si>
  <si>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</si>
  <si>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</si>
  <si>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</si>
  <si>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</si>
  <si>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</si>
  <si>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</si>
  <si>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</si>
  <si>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</si>
  <si>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</si>
  <si>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</si>
  <si>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</si>
  <si>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</si>
  <si>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</si>
  <si>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</si>
  <si>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</si>
  <si>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</si>
  <si>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</si>
  <si>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</si>
  <si>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</si>
  <si>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</si>
  <si>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</si>
  <si>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</si>
  <si>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</si>
  <si>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</si>
  <si>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</si>
  <si>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</si>
  <si>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</si>
  <si>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</si>
  <si>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</si>
  <si>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</si>
  <si>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</si>
  <si>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</si>
  <si>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</si>
  <si>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</si>
  <si>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</si>
  <si>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</si>
  <si>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</si>
  <si>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</si>
  <si>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</si>
  <si>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</si>
  <si>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</si>
  <si>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</si>
  <si>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</si>
  <si>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</si>
  <si>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</si>
  <si>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</si>
  <si>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</si>
  <si>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</si>
  <si>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</si>
  <si>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</si>
  <si>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</si>
  <si>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</si>
  <si>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</si>
  <si>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</si>
  <si>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</si>
  <si>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</si>
  <si>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</si>
  <si>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</si>
  <si>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</si>
  <si>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</si>
  <si>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</si>
  <si>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</si>
  <si>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</si>
  <si>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</si>
  <si>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</si>
  <si>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</si>
  <si>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</si>
  <si>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</si>
  <si>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</si>
  <si>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</si>
  <si>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</si>
  <si>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</si>
  <si>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</si>
  <si>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</si>
  <si>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</si>
  <si>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</si>
  <si>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</si>
  <si>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</si>
  <si>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</si>
  <si>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</si>
  <si>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</si>
  <si>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</si>
  <si>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</si>
  <si>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</si>
  <si>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</si>
  <si>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</si>
  <si>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</si>
  <si>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</si>
  <si>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</si>
  <si>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</si>
  <si>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</si>
  <si>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</si>
  <si>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</si>
  <si>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</si>
  <si>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</si>
  <si>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</si>
  <si>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</si>
  <si>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</si>
  <si>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</si>
  <si>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</si>
  <si>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</si>
  <si>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</si>
  <si>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</si>
  <si>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</si>
  <si>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</si>
  <si>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</si>
  <si>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</si>
  <si>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</si>
  <si>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</si>
  <si>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</si>
  <si>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</si>
  <si>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</si>
  <si>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</si>
  <si>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</si>
  <si>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</si>
  <si>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</si>
  <si>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</si>
  <si>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</si>
  <si>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</si>
  <si>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</si>
  <si>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</si>
  <si>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</si>
  <si>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</si>
  <si>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</si>
  <si>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</si>
  <si>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</si>
  <si>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</si>
  <si>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</si>
  <si>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</si>
  <si>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</si>
  <si>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</si>
  <si>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</si>
  <si>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</si>
  <si>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</si>
  <si>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</si>
  <si>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</si>
  <si>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</si>
  <si>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</si>
  <si>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</si>
  <si>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</si>
  <si>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</si>
  <si>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</si>
  <si>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</si>
  <si>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</si>
  <si>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</si>
  <si>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</si>
  <si>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</si>
  <si>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</si>
  <si>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</si>
  <si>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</si>
  <si>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</si>
  <si>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</si>
  <si>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</si>
  <si>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</si>
  <si>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</si>
  <si>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</si>
  <si>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</si>
  <si>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</si>
  <si>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</si>
  <si>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</si>
  <si>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</si>
  <si>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</si>
  <si>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</si>
  <si>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</si>
  <si>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</si>
  <si>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</si>
  <si>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</si>
  <si>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</si>
  <si>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</si>
  <si>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</si>
  <si>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</si>
  <si>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</si>
  <si>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</si>
  <si>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</si>
  <si>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</si>
  <si>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</si>
  <si>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</si>
  <si>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</si>
  <si>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</si>
  <si>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</si>
  <si>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</si>
  <si>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</si>
  <si>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</si>
  <si>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</si>
  <si>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</si>
  <si>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</si>
  <si>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</si>
  <si>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</si>
  <si>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</si>
  <si>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</si>
  <si>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</si>
  <si>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</si>
  <si>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</si>
  <si>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</si>
  <si>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</si>
  <si>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</si>
  <si>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</si>
  <si>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</si>
  <si>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</si>
  <si>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</si>
  <si>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</si>
  <si>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</si>
  <si>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</si>
  <si>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</si>
  <si>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</si>
  <si>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</si>
  <si>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</si>
  <si>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</si>
  <si>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</si>
  <si>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</si>
  <si>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</si>
  <si>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</si>
  <si>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</si>
  <si>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</si>
  <si>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</si>
  <si>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</si>
  <si>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</si>
  <si>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</si>
  <si>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</si>
  <si>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</si>
  <si>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</si>
  <si>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</si>
  <si>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</si>
  <si>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</si>
  <si>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</si>
  <si>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</si>
  <si>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</si>
  <si>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</si>
  <si>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</si>
  <si>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</si>
  <si>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</si>
  <si>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</si>
  <si>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</si>
  <si>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</si>
  <si>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</si>
  <si>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</si>
  <si>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</si>
  <si>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</si>
  <si>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</si>
  <si>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</si>
  <si>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</si>
  <si>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</si>
  <si>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</si>
  <si>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</si>
  <si>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</si>
  <si>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</si>
  <si>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</si>
  <si>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</si>
  <si>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</si>
  <si>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</si>
  <si>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</si>
  <si>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</si>
  <si>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</si>
  <si>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</si>
  <si>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</si>
  <si>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</si>
  <si>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</si>
  <si>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</si>
  <si>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</si>
  <si>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</si>
  <si>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</si>
  <si>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</si>
  <si>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</si>
  <si>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</si>
  <si>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</si>
  <si>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</si>
  <si>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</si>
  <si>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</si>
  <si>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</si>
  <si>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</si>
  <si>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</si>
  <si>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</si>
  <si>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</si>
  <si>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</si>
  <si>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</si>
  <si>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</si>
  <si>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</si>
  <si>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</si>
  <si>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</si>
  <si>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</si>
  <si>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</si>
  <si>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</si>
  <si>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</si>
  <si>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</si>
  <si>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</si>
  <si>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</si>
  <si>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</si>
  <si>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</si>
  <si>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</si>
  <si>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</si>
  <si>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</si>
  <si>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</si>
  <si>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</si>
  <si>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</si>
  <si>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</si>
  <si>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</si>
  <si>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</si>
  <si>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</si>
  <si>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</si>
  <si>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</si>
  <si>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</si>
  <si>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</si>
  <si>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</si>
  <si>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</si>
  <si>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</si>
  <si>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</si>
  <si>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</si>
  <si>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</si>
  <si>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</si>
  <si>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</si>
  <si>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</si>
  <si>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</si>
  <si>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</si>
  <si>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</si>
  <si>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</si>
  <si>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</si>
  <si>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</si>
  <si>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</si>
  <si>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</si>
  <si>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</si>
  <si>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</si>
  <si>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</si>
  <si>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</si>
  <si>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</si>
  <si>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</si>
  <si>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</si>
  <si>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</si>
  <si>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</si>
  <si>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</si>
  <si>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</si>
  <si>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</si>
  <si>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</si>
  <si>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</si>
  <si>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</si>
  <si>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</si>
  <si>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</si>
  <si>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</si>
  <si>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</si>
  <si>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</si>
  <si>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</si>
  <si>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</si>
  <si>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</si>
  <si>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</si>
  <si>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</si>
  <si>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</si>
  <si>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</si>
  <si>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</si>
  <si>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</si>
  <si>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</si>
  <si>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</si>
  <si>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</si>
  <si>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</si>
  <si>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</si>
  <si>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</si>
  <si>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</si>
  <si>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</si>
  <si>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</si>
  <si>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</si>
  <si>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</si>
  <si>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</si>
  <si>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</si>
  <si>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</si>
  <si>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</si>
  <si>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</si>
  <si>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</si>
  <si>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</si>
  <si>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</si>
  <si>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</si>
  <si>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</si>
  <si>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</si>
  <si>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</si>
  <si>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</si>
  <si>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</si>
  <si>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</si>
  <si>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</si>
  <si>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</si>
  <si>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</si>
  <si>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</si>
  <si>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</si>
  <si>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</si>
  <si>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</si>
  <si>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</si>
  <si>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</si>
  <si>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</si>
  <si>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</si>
  <si>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</si>
  <si>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</si>
  <si>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</si>
  <si>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</si>
  <si>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</si>
  <si>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</si>
  <si>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</si>
  <si>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</si>
  <si>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</si>
  <si>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</si>
  <si>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</si>
  <si>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</si>
  <si>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</si>
  <si>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</si>
  <si>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</si>
  <si>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</si>
  <si>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</si>
  <si>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</si>
  <si>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</si>
  <si>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</si>
  <si>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</si>
  <si>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</si>
  <si>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</si>
  <si>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</si>
  <si>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</si>
  <si>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</si>
  <si>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</si>
  <si>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</si>
  <si>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</si>
  <si>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</si>
  <si>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</si>
  <si>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</si>
  <si>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</si>
  <si>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</si>
  <si>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</si>
  <si>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</si>
  <si>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</si>
  <si>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</si>
  <si>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</si>
  <si>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</si>
  <si>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</si>
  <si>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</si>
  <si>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</si>
  <si>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</si>
  <si>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</si>
  <si>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</si>
  <si>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</si>
  <si>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</si>
  <si>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</si>
  <si>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</si>
  <si>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</si>
  <si>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</si>
  <si>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</si>
  <si>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</si>
  <si>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</si>
  <si>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</si>
  <si>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</si>
  <si>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</si>
  <si>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</si>
  <si>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</si>
  <si>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</si>
  <si>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</si>
  <si>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</si>
  <si>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</si>
  <si>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</si>
  <si>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</si>
  <si>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</si>
  <si>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</si>
  <si>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</si>
  <si>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</si>
  <si>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</si>
  <si>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</si>
  <si>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</si>
  <si>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</si>
  <si>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</si>
  <si>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</si>
  <si>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</si>
  <si>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</si>
  <si>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</si>
  <si>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</si>
  <si>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</si>
  <si>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</si>
  <si>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</si>
  <si>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</si>
  <si>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</si>
  <si>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</si>
  <si>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</si>
  <si>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</si>
  <si>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</si>
  <si>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</si>
  <si>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</si>
  <si>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</si>
  <si>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</si>
  <si>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</si>
  <si>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</si>
  <si>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</si>
  <si>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</si>
  <si>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</si>
  <si>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</si>
  <si>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</si>
  <si>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</si>
  <si>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</si>
  <si>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</si>
  <si>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</si>
  <si>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</si>
  <si>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</si>
  <si>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</si>
  <si>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</si>
  <si>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</si>
  <si>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</si>
  <si>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</si>
  <si>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</si>
  <si>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</si>
  <si>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</si>
  <si>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</si>
  <si>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</si>
  <si>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</si>
  <si>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</si>
  <si>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</si>
  <si>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</si>
  <si>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</si>
  <si>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</si>
  <si>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</si>
  <si>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</si>
  <si>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</si>
  <si>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</si>
  <si>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</si>
  <si>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</si>
  <si>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</si>
  <si>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</si>
  <si>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</si>
  <si>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</si>
  <si>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</si>
  <si>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</si>
  <si>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</si>
  <si>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</si>
  <si>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</si>
  <si>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</si>
  <si>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</si>
  <si>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</si>
  <si>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</si>
  <si>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</si>
  <si>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</si>
  <si>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</si>
  <si>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</si>
  <si>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</si>
  <si>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</si>
  <si>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</si>
  <si>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</si>
  <si>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</si>
  <si>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</si>
  <si>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</si>
  <si>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</si>
  <si>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</si>
  <si>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</si>
  <si>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</si>
  <si>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</si>
  <si>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</si>
  <si>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</si>
  <si>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</si>
  <si>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</si>
  <si>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</si>
  <si>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</si>
  <si>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</si>
  <si>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</si>
  <si>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</si>
  <si>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</si>
  <si>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</si>
  <si>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</si>
  <si>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</si>
  <si>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</si>
  <si>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</si>
  <si>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</si>
  <si>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</si>
  <si>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</si>
  <si>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</si>
  <si>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</si>
  <si>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</si>
  <si>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</si>
  <si>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</si>
  <si>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</si>
  <si>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</si>
  <si>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</si>
  <si>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</si>
  <si>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</si>
  <si>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</si>
  <si>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</si>
  <si>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</si>
  <si>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</si>
  <si>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</si>
  <si>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</si>
  <si>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</si>
  <si>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</si>
  <si>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</si>
  <si>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</si>
  <si>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</si>
  <si>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</si>
  <si>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</si>
  <si>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</si>
  <si>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</si>
  <si>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</si>
  <si>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</si>
  <si>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</si>
  <si>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</si>
  <si>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</si>
  <si>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</si>
  <si>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</si>
  <si>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</si>
  <si>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</si>
  <si>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</si>
  <si>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</si>
  <si>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</si>
  <si>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</si>
  <si>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</si>
  <si>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</si>
  <si>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</si>
  <si>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</si>
  <si>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</si>
  <si>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</si>
  <si>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</si>
  <si>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</si>
  <si>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</si>
  <si>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</si>
  <si>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</si>
  <si>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</si>
  <si>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</si>
  <si>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</si>
  <si>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</si>
  <si>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</si>
  <si>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</si>
  <si>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</si>
  <si>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</si>
  <si>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</si>
  <si>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</si>
  <si>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</si>
  <si>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</si>
  <si>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</si>
  <si>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</si>
  <si>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</si>
  <si>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</si>
  <si>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</si>
  <si>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</si>
  <si>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</si>
  <si>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</si>
  <si>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</si>
  <si>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</si>
  <si>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</si>
  <si>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</si>
  <si>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</si>
  <si>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</si>
  <si>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</si>
  <si>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</si>
  <si>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</si>
  <si>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</si>
  <si>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</si>
  <si>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</si>
  <si>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</si>
  <si>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</si>
  <si>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</si>
  <si>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</si>
  <si>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</si>
  <si>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</si>
  <si>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</si>
  <si>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</si>
  <si>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</si>
  <si>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</si>
  <si>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</si>
  <si>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</si>
  <si>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</si>
  <si>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</si>
  <si>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</si>
  <si>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</si>
  <si>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</si>
  <si>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</si>
  <si>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</si>
  <si>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</si>
  <si>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</si>
  <si>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</si>
  <si>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</si>
  <si>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</si>
  <si>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</si>
  <si>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</si>
  <si>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</si>
  <si>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</si>
  <si>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</si>
  <si>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</si>
  <si>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</si>
  <si>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</si>
  <si>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</si>
  <si>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</si>
  <si>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</si>
  <si>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</si>
  <si>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</si>
  <si>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</si>
  <si>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</si>
  <si>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</si>
  <si>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</si>
  <si>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</si>
  <si>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</si>
  <si>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</si>
  <si>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</si>
  <si>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</si>
  <si>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</si>
  <si>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</si>
  <si>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</si>
  <si>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</si>
  <si>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</si>
  <si>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</si>
  <si>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</si>
  <si>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</si>
  <si>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</si>
  <si>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</si>
  <si>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</si>
  <si>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</si>
  <si>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</si>
  <si>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</si>
  <si>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</si>
  <si>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</si>
  <si>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</si>
  <si>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</si>
  <si>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</si>
  <si>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</si>
  <si>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</si>
  <si>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</si>
  <si>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</si>
  <si>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</si>
  <si>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</si>
  <si>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</si>
  <si>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</si>
  <si>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</si>
  <si>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</si>
  <si>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</si>
  <si>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</si>
  <si>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</si>
  <si>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</si>
  <si>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</si>
  <si>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</si>
  <si>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</si>
  <si>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</si>
  <si>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</si>
  <si>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</si>
  <si>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</si>
  <si>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</si>
  <si>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</si>
  <si>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</si>
  <si>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</si>
  <si>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</si>
  <si>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</si>
  <si>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</si>
  <si>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</si>
  <si>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</si>
  <si>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</si>
  <si>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</si>
  <si>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</si>
  <si>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</si>
  <si>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</si>
  <si>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</si>
  <si>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</si>
  <si>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</si>
  <si>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</si>
  <si>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</si>
  <si>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</si>
  <si>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</si>
  <si>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</si>
  <si>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</si>
  <si>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</si>
  <si>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</si>
  <si>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</si>
  <si>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</si>
  <si>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</si>
  <si>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</si>
  <si>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</si>
  <si>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</si>
  <si>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</si>
  <si>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</si>
  <si>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</si>
  <si>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</si>
  <si>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</si>
  <si>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</si>
  <si>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</si>
  <si>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</si>
  <si>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</si>
  <si>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</si>
  <si>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</si>
  <si>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</si>
  <si>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</si>
  <si>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</si>
  <si>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</si>
  <si>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</si>
  <si>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</si>
  <si>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</si>
  <si>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</si>
  <si>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</si>
  <si>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</si>
  <si>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</si>
  <si>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</si>
  <si>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</si>
  <si>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</si>
  <si>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</si>
  <si>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</si>
  <si>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</si>
  <si>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</si>
  <si>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</si>
  <si>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</si>
  <si>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</si>
  <si>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</si>
  <si>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</si>
  <si>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</si>
  <si>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</si>
  <si>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</si>
  <si>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</si>
  <si>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</si>
  <si>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</si>
  <si>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</si>
  <si>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</si>
  <si>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</si>
  <si>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</si>
  <si>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</si>
  <si>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</si>
  <si>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</si>
  <si>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</si>
  <si>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</si>
  <si>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</si>
  <si>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</si>
  <si>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</si>
  <si>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</si>
  <si>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</si>
  <si>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</si>
  <si>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</si>
  <si>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</si>
  <si>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</si>
  <si>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</si>
  <si>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</si>
  <si>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</si>
  <si>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</si>
  <si>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</si>
  <si>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</si>
  <si>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</si>
  <si>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</si>
  <si>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</si>
  <si>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</si>
  <si>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</si>
  <si>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</si>
  <si>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</si>
  <si>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</si>
  <si>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</si>
  <si>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</si>
  <si>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</si>
  <si>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</si>
  <si>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</si>
  <si>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</si>
  <si>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</si>
  <si>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</si>
  <si>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</si>
  <si>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</si>
  <si>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</si>
  <si>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</si>
  <si>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</si>
  <si>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</si>
  <si>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</si>
  <si>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</si>
  <si>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</si>
  <si>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</si>
  <si>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</si>
  <si>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</si>
  <si>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</si>
  <si>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</si>
  <si>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</si>
  <si>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</si>
  <si>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</si>
  <si>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</si>
  <si>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</si>
  <si>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</si>
  <si>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</si>
  <si>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</si>
  <si>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</si>
  <si>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</si>
  <si>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</si>
  <si>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</si>
  <si>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</si>
  <si>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</si>
  <si>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</si>
  <si>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</si>
  <si>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</si>
  <si>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</si>
  <si>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</si>
  <si>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</si>
  <si>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</si>
  <si>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</si>
  <si>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</si>
  <si>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</si>
  <si>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</si>
  <si>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</si>
  <si>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</si>
  <si>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</si>
  <si>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</si>
  <si>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</si>
  <si>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</si>
  <si>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</si>
  <si>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</si>
  <si>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</si>
  <si>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</si>
  <si>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</si>
  <si>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</si>
  <si>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</si>
  <si>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</si>
  <si>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</si>
  <si>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</si>
  <si>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</si>
  <si>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</si>
  <si>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</si>
  <si>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</si>
  <si>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</si>
  <si>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</si>
  <si>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</si>
  <si>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</si>
  <si>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</si>
  <si>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</si>
  <si>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</si>
  <si>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</si>
  <si>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</si>
  <si>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</si>
  <si>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</si>
  <si>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</si>
  <si>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</si>
  <si>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</si>
  <si>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</si>
  <si>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</si>
  <si>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</si>
  <si>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</si>
  <si>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</si>
  <si>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</si>
  <si>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</si>
  <si>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</si>
  <si>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</si>
  <si>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</si>
  <si>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</si>
  <si>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</si>
  <si>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</si>
  <si>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</si>
  <si>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</si>
  <si>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</si>
  <si>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</si>
  <si>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</si>
  <si>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</si>
  <si>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</si>
  <si>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</si>
  <si>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</si>
  <si>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</si>
  <si>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</si>
  <si>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</si>
  <si>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</si>
  <si>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</si>
  <si>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</si>
  <si>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</si>
  <si>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</si>
  <si>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</si>
  <si>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</si>
  <si>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</si>
  <si>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</si>
  <si>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</si>
  <si>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</si>
  <si>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</si>
  <si>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</si>
  <si>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</si>
  <si>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</si>
  <si>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</si>
  <si>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</si>
  <si>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</si>
  <si>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</si>
  <si>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</si>
  <si>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</si>
  <si>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</si>
  <si>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</si>
  <si>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</si>
  <si>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</si>
  <si>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</si>
  <si>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</si>
  <si>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</si>
  <si>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</si>
  <si>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</si>
  <si>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</si>
  <si>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</si>
  <si>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</si>
  <si>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</si>
  <si>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</si>
  <si>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</si>
  <si>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</si>
  <si>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</si>
  <si>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</si>
  <si>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</si>
  <si>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</si>
  <si>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</si>
  <si>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</si>
  <si>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</si>
  <si>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</si>
  <si>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</si>
  <si>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</si>
  <si>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</si>
  <si>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</si>
  <si>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</si>
  <si>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</si>
  <si>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</si>
  <si>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</si>
  <si>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</si>
  <si>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</si>
  <si>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</si>
  <si>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</si>
  <si>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</si>
  <si>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</si>
  <si>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</si>
  <si>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</si>
  <si>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</si>
  <si>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</si>
  <si>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</si>
  <si>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</si>
  <si>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</si>
  <si>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</si>
  <si>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</si>
  <si>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</si>
  <si>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</si>
  <si>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</si>
  <si>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</si>
  <si>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</si>
  <si>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</si>
  <si>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</si>
  <si>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</si>
  <si>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</si>
  <si>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</si>
  <si>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</si>
  <si>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</si>
  <si>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</si>
  <si>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</si>
  <si>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</si>
  <si>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</si>
  <si>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</si>
  <si>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</si>
  <si>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</si>
  <si>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</si>
  <si>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</si>
  <si>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</si>
  <si>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</si>
  <si>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</si>
  <si>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</si>
  <si>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</si>
  <si>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</si>
  <si>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</si>
  <si>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</si>
  <si>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</si>
  <si>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</si>
  <si>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</si>
  <si>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</si>
  <si>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</si>
  <si>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</si>
  <si>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</si>
  <si>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</si>
  <si>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</si>
  <si>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</si>
  <si>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</si>
  <si>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</si>
  <si>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</si>
  <si>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</si>
  <si>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</si>
  <si>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</si>
  <si>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</si>
  <si>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</si>
  <si>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</si>
  <si>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</si>
  <si>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</si>
  <si>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</si>
  <si>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</si>
  <si>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</si>
  <si>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</si>
  <si>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</si>
  <si>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</si>
  <si>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</si>
  <si>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</si>
  <si>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</si>
  <si>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</si>
  <si>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</si>
  <si>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</si>
  <si>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</si>
  <si>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</si>
  <si>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</si>
  <si>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</si>
  <si>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</si>
  <si>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</si>
  <si>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</si>
  <si>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</si>
  <si>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</si>
  <si>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</si>
  <si>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</si>
  <si>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</si>
  <si>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</si>
  <si>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</si>
  <si>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</si>
  <si>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</si>
  <si>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</si>
  <si>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</si>
  <si>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</si>
  <si>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</si>
  <si>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</si>
  <si>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</si>
  <si>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</si>
  <si>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</si>
  <si>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</si>
  <si>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</si>
  <si>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</si>
  <si>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</si>
  <si>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</si>
  <si>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</si>
  <si>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</si>
  <si>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</si>
  <si>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</si>
  <si>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</si>
  <si>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</si>
  <si>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</si>
  <si>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</si>
  <si>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</si>
  <si>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</si>
  <si>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</si>
  <si>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</si>
  <si>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</si>
  <si>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</si>
  <si>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</si>
  <si>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</si>
  <si>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</si>
  <si>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</si>
  <si>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</si>
  <si>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</si>
  <si>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</si>
  <si>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</si>
  <si>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</si>
  <si>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</si>
  <si>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</si>
  <si>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</si>
  <si>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</si>
  <si>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</si>
  <si>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</si>
  <si>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</si>
  <si>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</si>
  <si>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</si>
  <si>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</si>
  <si>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</si>
  <si>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</si>
  <si>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</si>
  <si>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</si>
  <si>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</si>
  <si>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</si>
  <si>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</si>
  <si>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</si>
  <si>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</si>
  <si>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</si>
  <si>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</si>
  <si>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</si>
  <si>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</si>
  <si>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</si>
  <si>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</si>
  <si>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</si>
  <si>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</si>
  <si>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</si>
  <si>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</si>
  <si>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</si>
  <si>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</si>
  <si>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</si>
  <si>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</si>
  <si>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</si>
  <si>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</si>
  <si>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</si>
  <si>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</si>
  <si>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</si>
  <si>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</si>
  <si>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</si>
  <si>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</si>
  <si>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</si>
  <si>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</si>
  <si>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</si>
  <si>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</si>
  <si>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</si>
  <si>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</si>
  <si>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</si>
  <si>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</si>
  <si>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</si>
  <si>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</si>
  <si>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</si>
  <si>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</si>
  <si>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</si>
  <si>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</si>
  <si>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</si>
  <si>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</si>
  <si>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</si>
  <si>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</si>
  <si>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</si>
  <si>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</si>
  <si>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</si>
  <si>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</si>
  <si>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</si>
  <si>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</si>
  <si>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</si>
  <si>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</si>
  <si>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</si>
  <si>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</si>
  <si>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</si>
  <si>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</si>
  <si>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</si>
  <si>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</si>
  <si>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</si>
  <si>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</si>
  <si>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</si>
  <si>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</si>
  <si>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</si>
  <si>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</si>
  <si>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</si>
  <si>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</si>
  <si>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</si>
  <si>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</si>
  <si>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</si>
  <si>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</si>
  <si>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</si>
  <si>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</si>
  <si>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</si>
  <si>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</si>
  <si>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</si>
  <si>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</si>
  <si>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</si>
  <si>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</si>
  <si>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</si>
  <si>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</si>
  <si>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</si>
  <si>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</si>
  <si>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</si>
  <si>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</si>
  <si>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</si>
  <si>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</si>
  <si>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</si>
  <si>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</si>
  <si>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</si>
  <si>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</si>
  <si>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</si>
  <si>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</si>
  <si>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</si>
  <si>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</si>
  <si>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</si>
  <si>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</si>
  <si>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</si>
  <si>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</si>
  <si>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</si>
  <si>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</si>
  <si>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</si>
  <si>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</si>
  <si>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</si>
  <si>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</si>
  <si>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</si>
  <si>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</si>
  <si>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</si>
  <si>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</si>
  <si>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</si>
  <si>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</si>
  <si>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</si>
  <si>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</si>
  <si>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</si>
  <si>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</si>
  <si>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</si>
  <si>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</si>
  <si>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</si>
  <si>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</si>
  <si>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</si>
  <si>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</si>
  <si>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</si>
  <si>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</si>
  <si>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</si>
  <si>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</si>
  <si>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</si>
  <si>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</si>
  <si>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</si>
  <si>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</si>
  <si>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</si>
  <si>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</si>
  <si>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</si>
  <si>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</si>
  <si>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</si>
  <si>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</si>
  <si>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</si>
  <si>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</si>
  <si>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</si>
  <si>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</si>
  <si>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</si>
  <si>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</si>
  <si>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</si>
  <si>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</si>
  <si>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</si>
  <si>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</si>
  <si>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</si>
  <si>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</si>
  <si>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</si>
  <si>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</si>
  <si>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</si>
  <si>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</si>
  <si>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</si>
  <si>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</si>
  <si>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</si>
  <si>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</si>
  <si>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</si>
  <si>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</si>
  <si>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</si>
  <si>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</si>
  <si>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</si>
  <si>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</si>
  <si>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</si>
  <si>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</si>
  <si>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</si>
  <si>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</si>
  <si>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</si>
  <si>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</si>
  <si>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</si>
  <si>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</si>
  <si>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</si>
  <si>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</si>
  <si>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</si>
  <si>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</si>
  <si>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</si>
  <si>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</si>
  <si>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</si>
  <si>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</si>
  <si>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</si>
  <si>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</si>
  <si>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</si>
  <si>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</si>
  <si>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</si>
  <si>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</si>
  <si>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</si>
  <si>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</si>
  <si>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</si>
  <si>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</si>
  <si>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</si>
  <si>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</si>
  <si>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</si>
  <si>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</si>
  <si>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</si>
  <si>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</si>
  <si>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</si>
  <si>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</si>
  <si>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</si>
  <si>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</si>
  <si>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</si>
  <si>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</si>
  <si>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</si>
  <si>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</si>
  <si>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</si>
  <si>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</si>
  <si>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</si>
  <si>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</si>
  <si>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</si>
  <si>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</si>
  <si>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</si>
  <si>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</si>
  <si>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</si>
  <si>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</si>
  <si>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</si>
  <si>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</si>
  <si>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</si>
  <si>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</si>
  <si>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</si>
  <si>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</si>
  <si>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</si>
  <si>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</si>
  <si>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</si>
  <si>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</si>
  <si>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</si>
  <si>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</si>
  <si>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</si>
  <si>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</si>
  <si>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</si>
  <si>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</si>
  <si>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</si>
  <si>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</si>
  <si>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</si>
  <si>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</si>
  <si>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</si>
  <si>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</si>
  <si>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</si>
  <si>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</si>
  <si>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</si>
  <si>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</si>
  <si>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</si>
  <si>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</si>
  <si>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</si>
  <si>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</si>
  <si>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</si>
  <si>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</si>
  <si>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</si>
  <si>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</si>
  <si>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</si>
  <si>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</si>
  <si>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</si>
  <si>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</si>
  <si>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</si>
  <si>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</si>
  <si>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</si>
  <si>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</si>
  <si>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</si>
  <si>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</si>
  <si>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</si>
  <si>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</si>
  <si>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</si>
  <si>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</si>
  <si>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</si>
  <si>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</si>
  <si>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</si>
  <si>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</si>
  <si>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</si>
  <si>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</si>
  <si>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</si>
  <si>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</si>
  <si>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</si>
  <si>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</si>
  <si>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</si>
  <si>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</si>
  <si>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</si>
  <si>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</si>
  <si>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</si>
  <si>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</si>
  <si>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</si>
  <si>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</si>
  <si>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</si>
  <si>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</si>
  <si>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</si>
  <si>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</si>
  <si>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</si>
  <si>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</si>
  <si>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</si>
  <si>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</si>
  <si>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</si>
  <si>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</si>
  <si>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</si>
  <si>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</si>
  <si>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</si>
  <si>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</si>
  <si>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</si>
  <si>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</si>
  <si>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</si>
  <si>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</si>
  <si>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</si>
  <si>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</si>
  <si>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</si>
  <si>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</si>
  <si>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</si>
  <si>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</si>
  <si>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</si>
  <si>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</si>
  <si>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</si>
  <si>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</si>
  <si>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</si>
  <si>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</si>
  <si>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</si>
  <si>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</si>
  <si>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</si>
  <si>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</si>
  <si>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</si>
  <si>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</si>
  <si>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</si>
  <si>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</si>
  <si>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</si>
  <si>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</si>
  <si>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</si>
  <si>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</si>
  <si>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</si>
  <si>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</si>
  <si>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</si>
  <si>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</si>
  <si>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</si>
  <si>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</si>
  <si>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</si>
  <si>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</si>
  <si>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</si>
  <si>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</si>
  <si>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</si>
  <si>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</si>
  <si>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</si>
  <si>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</si>
  <si>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</si>
  <si>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</si>
  <si>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</si>
  <si>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</si>
  <si>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</si>
  <si>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</si>
  <si>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</si>
  <si>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</si>
  <si>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</si>
  <si>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</si>
  <si>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</si>
  <si>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</si>
  <si>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</si>
  <si>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</si>
  <si>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</si>
  <si>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</si>
  <si>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</si>
  <si>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</si>
  <si>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</si>
  <si>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</si>
  <si>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</si>
  <si>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</si>
  <si>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</si>
  <si>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</si>
  <si>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</si>
  <si>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</si>
  <si>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</si>
  <si>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</si>
  <si>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</si>
  <si>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</si>
  <si>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</si>
  <si>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</si>
  <si>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</si>
  <si>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</si>
  <si>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</si>
  <si>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</si>
  <si>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</si>
  <si>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</si>
  <si>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</si>
  <si>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</si>
  <si>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</si>
  <si>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</si>
  <si>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</si>
  <si>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</si>
  <si>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</si>
  <si>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</si>
  <si>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</si>
  <si>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</si>
  <si>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</si>
  <si>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</si>
  <si>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</si>
  <si>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</si>
  <si>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</si>
  <si>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</si>
  <si>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</si>
  <si>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</si>
  <si>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</si>
  <si>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</si>
  <si>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</si>
  <si>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</si>
  <si>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</si>
  <si>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</si>
  <si>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</si>
  <si>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</si>
  <si>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</si>
  <si>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</si>
  <si>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</si>
  <si>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</si>
  <si>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</si>
  <si>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</si>
  <si>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</si>
  <si>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</si>
  <si>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</si>
  <si>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</si>
  <si>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</si>
  <si>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</si>
  <si>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</si>
  <si>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</si>
  <si>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</si>
  <si>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</si>
  <si>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</si>
  <si>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</si>
  <si>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</si>
  <si>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</si>
  <si>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</si>
  <si>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</si>
  <si>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</si>
  <si>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</si>
  <si>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</si>
  <si>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</si>
  <si>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</si>
  <si>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</si>
  <si>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</si>
  <si>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</si>
  <si>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</si>
  <si>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</si>
  <si>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</si>
  <si>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</si>
  <si>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</si>
  <si>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</si>
  <si>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</si>
  <si>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</si>
  <si>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</si>
  <si>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</si>
  <si>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</si>
  <si>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</si>
  <si>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</si>
  <si>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</si>
  <si>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</si>
  <si>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</si>
  <si>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</si>
  <si>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</si>
  <si>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</si>
  <si>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</si>
  <si>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</si>
  <si>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</si>
  <si>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</si>
  <si>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</si>
  <si>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</si>
  <si>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</si>
  <si>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</si>
  <si>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</si>
  <si>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</si>
  <si>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</si>
  <si>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</si>
  <si>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</si>
  <si>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</si>
  <si>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</si>
  <si>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</si>
  <si>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</si>
  <si>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</si>
  <si>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</si>
  <si>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</si>
  <si>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</si>
  <si>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</si>
  <si>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</si>
  <si>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</si>
  <si>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</si>
  <si>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</si>
  <si>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</si>
  <si>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</si>
  <si>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</si>
  <si>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</si>
  <si>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</si>
  <si>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</si>
  <si>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</si>
  <si>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</si>
  <si>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</si>
  <si>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</si>
  <si>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</si>
  <si>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</si>
  <si>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</si>
  <si>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</si>
  <si>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</si>
  <si>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</si>
  <si>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</si>
  <si>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</si>
  <si>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</si>
  <si>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</si>
  <si>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</si>
  <si>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</si>
  <si>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</si>
  <si>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</si>
  <si>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</si>
  <si>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</si>
  <si>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</si>
  <si>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</si>
  <si>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</si>
  <si>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</si>
  <si>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</si>
  <si>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</si>
  <si>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</si>
  <si>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</si>
  <si>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</si>
  <si>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</si>
  <si>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</si>
  <si>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</si>
  <si>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</si>
  <si>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</si>
  <si>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</si>
  <si>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</si>
  <si>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</si>
  <si>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</si>
  <si>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</si>
  <si>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</si>
  <si>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</si>
  <si>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</si>
  <si>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</si>
  <si>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</si>
  <si>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</si>
  <si>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</si>
  <si>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</si>
  <si>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</si>
  <si>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</si>
  <si>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</si>
  <si>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</si>
  <si>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</si>
  <si>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</si>
  <si>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</si>
  <si>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</si>
  <si>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</si>
  <si>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</si>
  <si>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</si>
  <si>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</si>
  <si>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</si>
  <si>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</si>
  <si>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</si>
  <si>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</si>
  <si>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</si>
  <si>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</si>
  <si>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</si>
  <si>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</si>
  <si>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</si>
  <si>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</si>
  <si>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</si>
  <si>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</si>
  <si>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</si>
  <si>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</si>
  <si>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</si>
  <si>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</si>
  <si>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</si>
  <si>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</si>
  <si>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</si>
  <si>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</si>
  <si>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</si>
  <si>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</si>
  <si>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</si>
  <si>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</si>
  <si>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</si>
  <si>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</si>
  <si>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</si>
  <si>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</si>
  <si>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</si>
  <si>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</si>
  <si>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</si>
  <si>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</si>
  <si>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</si>
  <si>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</si>
  <si>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</si>
  <si>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</si>
  <si>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</si>
  <si>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</si>
  <si>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</si>
  <si>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</si>
  <si>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</si>
  <si>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</si>
  <si>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</si>
  <si>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</si>
  <si>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</si>
  <si>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</si>
  <si>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</si>
  <si>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</si>
  <si>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</si>
  <si>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</si>
  <si>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</si>
  <si>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</si>
  <si>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</si>
  <si>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</si>
  <si>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</si>
  <si>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</si>
  <si>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</si>
  <si>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</si>
  <si>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</si>
  <si>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</si>
  <si>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</si>
  <si>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</si>
  <si>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</si>
  <si>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</si>
  <si>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</si>
  <si>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</si>
  <si>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</si>
  <si>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</si>
  <si>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</si>
  <si>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</si>
  <si>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</si>
  <si>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</si>
  <si>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</si>
  <si>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</si>
  <si>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</si>
  <si>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</si>
  <si>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</si>
  <si>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</si>
  <si>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</si>
  <si>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</si>
  <si>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</si>
  <si>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</si>
  <si>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</si>
  <si>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</si>
  <si>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</si>
  <si>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</si>
  <si>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</si>
  <si>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</si>
  <si>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</si>
  <si>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</si>
  <si>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</si>
  <si>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</si>
  <si>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</si>
  <si>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</si>
  <si>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</si>
  <si>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</si>
  <si>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</si>
  <si>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</si>
  <si>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</si>
  <si>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</si>
  <si>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</si>
  <si>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</si>
  <si>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</si>
  <si>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</si>
  <si>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</si>
  <si>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</si>
  <si>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</si>
  <si>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</si>
  <si>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</si>
  <si>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</si>
  <si>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</si>
  <si>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</si>
  <si>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</si>
  <si>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</si>
  <si>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</si>
  <si>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</si>
  <si>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</si>
  <si>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</si>
  <si>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</si>
  <si>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</si>
  <si>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</si>
  <si>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</si>
  <si>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</si>
  <si>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</si>
  <si>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</si>
  <si>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</si>
  <si>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</si>
  <si>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</si>
  <si>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</si>
  <si>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</si>
  <si>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</si>
  <si>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</si>
  <si>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</si>
  <si>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</si>
  <si>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</si>
  <si>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</si>
  <si>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</si>
  <si>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</si>
  <si>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</si>
  <si>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</si>
  <si>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</si>
  <si>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</si>
  <si>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</si>
  <si>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</si>
  <si>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</si>
  <si>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</si>
  <si>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</si>
  <si>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</si>
  <si>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</si>
  <si>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</si>
  <si>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</si>
  <si>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</si>
  <si>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</si>
  <si>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</si>
  <si>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</si>
  <si>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</si>
  <si>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</si>
  <si>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</si>
  <si>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</si>
  <si>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</si>
  <si>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</si>
  <si>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</si>
  <si>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</si>
  <si>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</si>
  <si>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</si>
  <si>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</si>
  <si>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</si>
  <si>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</si>
  <si>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</si>
  <si>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</si>
  <si>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</si>
  <si>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</si>
  <si>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</si>
  <si>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</si>
  <si>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</si>
  <si>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</si>
  <si>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</si>
  <si>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</si>
  <si>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</si>
  <si>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</si>
  <si>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</si>
  <si>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</si>
  <si>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</si>
  <si>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</si>
  <si>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</si>
  <si>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</si>
  <si>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</si>
  <si>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</si>
  <si>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</si>
  <si>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</si>
  <si>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</si>
  <si>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</si>
  <si>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</si>
  <si>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</si>
  <si>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</si>
  <si>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</si>
  <si>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</si>
  <si>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</si>
  <si>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</si>
  <si>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</si>
  <si>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</si>
  <si>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</si>
  <si>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</si>
  <si>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</si>
  <si>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</si>
  <si>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</si>
  <si>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</si>
  <si>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</si>
  <si>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</si>
  <si>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</si>
  <si>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</si>
  <si>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</si>
  <si>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</si>
  <si>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</si>
  <si>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</si>
  <si>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</si>
  <si>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</si>
  <si>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</si>
  <si>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</si>
  <si>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</si>
  <si>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</si>
  <si>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</si>
  <si>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</si>
  <si>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</si>
  <si>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</si>
  <si>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</si>
  <si>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</si>
  <si>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</si>
  <si>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</si>
  <si>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</si>
  <si>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</si>
  <si>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</si>
  <si>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</si>
  <si>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</si>
  <si>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</si>
  <si>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</si>
  <si>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</si>
  <si>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</si>
  <si>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</si>
  <si>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</si>
  <si>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</si>
  <si>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</si>
  <si>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</si>
  <si>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</si>
  <si>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</si>
  <si>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</si>
  <si>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</si>
  <si>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</si>
  <si>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</si>
  <si>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</si>
  <si>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</si>
  <si>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</si>
  <si>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</si>
  <si>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</si>
  <si>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</si>
  <si>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</si>
  <si>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</si>
  <si>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</si>
  <si>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</si>
  <si>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</si>
  <si>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</si>
  <si>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</si>
  <si>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</si>
  <si>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</si>
  <si>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</si>
  <si>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</si>
  <si>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</si>
  <si>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</si>
  <si>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</si>
  <si>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</si>
  <si>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</si>
  <si>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</si>
  <si>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</si>
  <si>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</si>
  <si>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</si>
  <si>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</si>
  <si>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</si>
  <si>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</si>
  <si>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</si>
  <si>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</si>
  <si>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</si>
  <si>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</si>
  <si>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</si>
  <si>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</si>
  <si>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</si>
  <si>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</si>
  <si>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</si>
  <si>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</si>
  <si>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</si>
  <si>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</si>
  <si>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</si>
  <si>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</si>
  <si>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</si>
  <si>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</si>
  <si>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</si>
  <si>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</si>
  <si>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</si>
  <si>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</si>
  <si>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</si>
  <si>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</si>
  <si>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</si>
  <si>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</si>
  <si>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</si>
  <si>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</si>
  <si>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</si>
  <si>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</si>
  <si>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</si>
  <si>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</si>
  <si>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</si>
  <si>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</si>
  <si>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</si>
  <si>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</si>
  <si>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</si>
  <si>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</si>
  <si>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</si>
  <si>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</si>
  <si>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</si>
  <si>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</si>
  <si>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</si>
  <si>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</si>
  <si>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</si>
  <si>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</si>
  <si>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</si>
  <si>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</si>
  <si>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</si>
  <si>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</si>
  <si>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</si>
  <si>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</si>
  <si>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</si>
  <si>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</si>
  <si>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</si>
  <si>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</si>
  <si>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</si>
  <si>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</si>
  <si>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</si>
  <si>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</si>
  <si>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</si>
  <si>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</si>
  <si>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</si>
  <si>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</si>
  <si>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</si>
  <si>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</si>
  <si>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</si>
  <si>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</si>
  <si>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</si>
  <si>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</si>
  <si>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</si>
  <si>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</si>
  <si>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</si>
  <si>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</si>
  <si>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</si>
  <si>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</si>
  <si>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</si>
  <si>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</si>
  <si>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</si>
  <si>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</si>
  <si>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</si>
  <si>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</si>
  <si>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</si>
  <si>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</si>
  <si>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</si>
  <si>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</si>
  <si>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</si>
  <si>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</si>
  <si>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</si>
  <si>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</si>
  <si>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</si>
  <si>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</si>
  <si>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</si>
  <si>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</si>
  <si>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</si>
  <si>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</si>
  <si>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</si>
  <si>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</si>
  <si>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</si>
  <si>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</si>
  <si>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</si>
  <si>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</si>
  <si>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</si>
  <si>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</si>
  <si>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</si>
  <si>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</si>
  <si>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</si>
  <si>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</si>
  <si>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</si>
  <si>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</si>
  <si>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</si>
  <si>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</si>
  <si>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</si>
  <si>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</si>
  <si>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</si>
  <si>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</si>
  <si>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</si>
  <si>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</si>
  <si>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</si>
  <si>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</si>
  <si>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</si>
  <si>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</si>
  <si>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</si>
  <si>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</si>
  <si>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</si>
  <si>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</si>
  <si>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</si>
  <si>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</si>
  <si>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</si>
  <si>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</si>
  <si>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</si>
  <si>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</si>
  <si>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</si>
  <si>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</si>
  <si>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</si>
  <si>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</si>
  <si>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</si>
  <si>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</si>
  <si>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</si>
  <si>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</si>
  <si>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</si>
  <si>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</si>
  <si>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</si>
  <si>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</si>
  <si>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</si>
  <si>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</si>
  <si>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</si>
  <si>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</si>
  <si>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</si>
  <si>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</si>
  <si>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</si>
  <si>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</si>
  <si>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</si>
  <si>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</si>
  <si>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</si>
  <si>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</si>
  <si>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</si>
  <si>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</si>
  <si>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</si>
  <si>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</si>
  <si>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</si>
  <si>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</si>
  <si>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</si>
  <si>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</si>
  <si>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</si>
  <si>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</si>
  <si>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</si>
  <si>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</si>
  <si>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</si>
  <si>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</si>
  <si>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</si>
  <si>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</si>
  <si>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</si>
  <si>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</si>
  <si>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</si>
  <si>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</si>
  <si>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</si>
  <si>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</si>
  <si>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</si>
  <si>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</si>
  <si>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</si>
  <si>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</si>
  <si>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</si>
  <si>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</si>
  <si>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</si>
  <si>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</si>
  <si>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</si>
  <si>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</si>
  <si>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</si>
  <si>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</si>
  <si>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</si>
  <si>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</si>
  <si>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</si>
  <si>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</si>
  <si>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</si>
  <si>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</si>
  <si>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</si>
  <si>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</si>
  <si>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</si>
  <si>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</si>
  <si>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</si>
  <si>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</si>
  <si>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</si>
  <si>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</si>
  <si>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</si>
  <si>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</si>
  <si>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</si>
  <si>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</si>
  <si>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</si>
  <si>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</si>
  <si>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</si>
  <si>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</si>
  <si>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</si>
  <si>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</si>
  <si>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</si>
  <si>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</si>
  <si>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</si>
  <si>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</si>
  <si>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</si>
  <si>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</si>
  <si>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</si>
  <si>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</si>
  <si>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</si>
  <si>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</si>
  <si>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</si>
  <si>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</si>
  <si>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</si>
  <si>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</si>
  <si>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</si>
  <si>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</si>
  <si>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</si>
  <si>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</si>
  <si>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</si>
  <si>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</si>
  <si>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</si>
  <si>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</si>
  <si>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</si>
  <si>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</si>
  <si>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</si>
  <si>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</si>
  <si>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</si>
  <si>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</si>
  <si>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</si>
  <si>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</si>
  <si>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</si>
  <si>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</si>
  <si>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</si>
  <si>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</si>
  <si>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</si>
  <si>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</si>
  <si>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</si>
  <si>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</si>
  <si>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</si>
  <si>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</si>
  <si>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</si>
  <si>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</si>
  <si>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</si>
  <si>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</si>
  <si>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</si>
  <si>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</si>
  <si>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</si>
  <si>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</si>
  <si>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</si>
  <si>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</si>
  <si>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</si>
  <si>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</si>
  <si>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</si>
  <si>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</si>
  <si>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</si>
  <si>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</si>
  <si>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</si>
  <si>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</si>
  <si>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</si>
  <si>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</si>
  <si>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</si>
  <si>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</si>
  <si>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</si>
  <si>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</si>
  <si>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</si>
  <si>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</si>
  <si>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</si>
  <si>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</si>
  <si>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</si>
  <si>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</si>
  <si>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</si>
  <si>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</si>
  <si>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</si>
  <si>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</si>
  <si>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</si>
  <si>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</si>
  <si>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</si>
  <si>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</si>
  <si>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</si>
  <si>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</si>
  <si>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</si>
  <si>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</si>
  <si>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</si>
  <si>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</si>
  <si>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</si>
  <si>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</si>
  <si>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</si>
  <si>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</si>
  <si>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</si>
  <si>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</si>
  <si>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</si>
  <si>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</si>
  <si>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</si>
  <si>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</si>
  <si>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</si>
  <si>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</si>
  <si>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</si>
  <si>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</si>
  <si>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</si>
  <si>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</si>
  <si>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</si>
  <si>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</si>
  <si>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</si>
  <si>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</si>
  <si>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</si>
  <si>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</si>
  <si>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</si>
  <si>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</si>
  <si>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</si>
  <si>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</si>
  <si>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</si>
  <si>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</si>
  <si>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</si>
  <si>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</si>
  <si>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</si>
  <si>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</si>
  <si>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</si>
  <si>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</si>
  <si>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</si>
  <si>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</si>
  <si>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</si>
  <si>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</si>
  <si>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</si>
  <si>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</si>
  <si>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</si>
  <si>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</si>
  <si>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</si>
  <si>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</si>
  <si>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</si>
  <si>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</si>
  <si>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</si>
  <si>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</si>
  <si>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</si>
  <si>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</si>
  <si>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</si>
  <si>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</si>
  <si>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</si>
  <si>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</si>
  <si>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</si>
  <si>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</si>
  <si>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</si>
  <si>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</si>
  <si>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</si>
  <si>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</si>
  <si>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</si>
  <si>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</si>
  <si>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</si>
  <si>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</si>
  <si>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</si>
  <si>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</si>
  <si>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</si>
  <si>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</si>
  <si>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</si>
  <si>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</si>
  <si>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</si>
  <si>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</si>
  <si>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</si>
  <si>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</si>
  <si>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</si>
  <si>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</si>
  <si>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</si>
  <si>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</si>
  <si>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</si>
  <si>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</si>
  <si>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</si>
  <si>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</si>
  <si>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</si>
  <si>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</si>
  <si>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</si>
  <si>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</si>
  <si>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</si>
  <si>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</si>
  <si>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</si>
  <si>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</si>
  <si>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</si>
  <si>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</si>
  <si>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</si>
  <si>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</si>
  <si>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</si>
  <si>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</si>
  <si>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</si>
  <si>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</si>
  <si>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</si>
  <si>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</si>
  <si>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</si>
  <si>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</si>
  <si>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</si>
  <si>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</si>
  <si>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</si>
  <si>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</si>
  <si>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</si>
  <si>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</si>
  <si>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</si>
  <si>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</si>
  <si>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</si>
  <si>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</si>
  <si>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</si>
  <si>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</si>
  <si>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</si>
  <si>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</si>
  <si>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</si>
  <si>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</si>
  <si>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</si>
  <si>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</si>
  <si>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</si>
  <si>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</si>
  <si>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</si>
  <si>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</si>
  <si>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</si>
  <si>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</si>
  <si>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</si>
  <si>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</si>
  <si>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</si>
  <si>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</si>
  <si>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</si>
  <si>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</si>
  <si>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</si>
  <si>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</si>
  <si>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</si>
  <si>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</si>
  <si>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</si>
  <si>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</si>
  <si>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</si>
  <si>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</si>
  <si>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</si>
  <si>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</si>
  <si>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</si>
  <si>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</si>
  <si>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</si>
  <si>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</si>
  <si>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</si>
  <si>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</si>
  <si>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</si>
  <si>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</si>
  <si>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</si>
  <si>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</si>
  <si>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</si>
  <si>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</si>
  <si>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</si>
  <si>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</si>
  <si>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</si>
  <si>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</si>
  <si>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</si>
  <si>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</si>
  <si>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</si>
  <si>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</si>
  <si>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</si>
  <si>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</si>
  <si>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</si>
  <si>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</si>
  <si>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</si>
  <si>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</si>
  <si>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</si>
  <si>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</si>
  <si>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</si>
  <si>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</si>
  <si>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</si>
  <si>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</si>
  <si>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</si>
  <si>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</si>
  <si>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</si>
  <si>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</si>
  <si>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</si>
  <si>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</si>
  <si>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</si>
  <si>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</si>
  <si>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</si>
  <si>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</si>
  <si>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</si>
  <si>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</si>
  <si>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</si>
  <si>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</si>
  <si>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</si>
  <si>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</si>
  <si>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</si>
  <si>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</si>
  <si>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</si>
  <si>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</si>
  <si>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</si>
  <si>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</si>
  <si>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</si>
  <si>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</si>
  <si>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</si>
  <si>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</si>
  <si>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</si>
  <si>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</si>
  <si>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</si>
  <si>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</si>
  <si>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</si>
  <si>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</si>
  <si>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</si>
  <si>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</si>
  <si>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</si>
  <si>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</si>
  <si>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</si>
  <si>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</si>
  <si>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</si>
  <si>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</si>
  <si>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</si>
  <si>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</si>
  <si>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</si>
  <si>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</si>
  <si>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</si>
  <si>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</si>
  <si>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</si>
  <si>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</si>
  <si>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</si>
  <si>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</si>
  <si>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</si>
  <si>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</si>
  <si>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</si>
  <si>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</si>
  <si>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</si>
  <si>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</si>
  <si>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</si>
  <si>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</si>
  <si>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</si>
  <si>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</si>
  <si>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</si>
  <si>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</si>
  <si>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</si>
  <si>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</si>
  <si>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</si>
  <si>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</si>
  <si>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</si>
  <si>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</si>
  <si>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</si>
  <si>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</si>
  <si>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</si>
  <si>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</si>
  <si>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</si>
  <si>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</si>
  <si>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</si>
  <si>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</si>
  <si>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</si>
  <si>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</si>
  <si>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</si>
  <si>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</si>
  <si>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</si>
  <si>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</si>
  <si>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</si>
  <si>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</si>
  <si>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</si>
  <si>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</si>
  <si>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</si>
  <si>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</si>
  <si>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</si>
  <si>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</si>
  <si>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</si>
  <si>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</si>
  <si>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</si>
  <si>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</si>
  <si>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</si>
  <si>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</si>
  <si>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</si>
  <si>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</si>
  <si>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</si>
  <si>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</si>
  <si>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</si>
  <si>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</si>
  <si>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</si>
  <si>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</si>
  <si>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</si>
  <si>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</si>
  <si>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</si>
  <si>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</si>
  <si>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</si>
  <si>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</si>
  <si>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</si>
  <si>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</si>
  <si>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</si>
  <si>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</si>
  <si>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</si>
  <si>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</si>
  <si>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</si>
  <si>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</si>
  <si>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</si>
  <si>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</si>
  <si>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</si>
  <si>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</si>
  <si>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</si>
  <si>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</si>
  <si>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</si>
  <si>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</si>
  <si>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</si>
  <si>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</si>
  <si>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</si>
  <si>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</si>
  <si>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</si>
  <si>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</si>
  <si>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</si>
  <si>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</si>
  <si>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</si>
  <si>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</si>
  <si>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</si>
  <si>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</si>
  <si>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</si>
  <si>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</si>
  <si>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</si>
  <si>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</si>
  <si>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</si>
  <si>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</si>
  <si>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</si>
  <si>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</si>
  <si>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</si>
  <si>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</si>
  <si>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</si>
  <si>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</si>
  <si>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</si>
  <si>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</si>
  <si>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</si>
  <si>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</si>
  <si>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</si>
  <si>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</si>
  <si>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</si>
  <si>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</si>
  <si>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</si>
  <si>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</si>
  <si>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</si>
  <si>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</si>
  <si>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</si>
  <si>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</si>
  <si>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</si>
  <si>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</si>
  <si>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</si>
  <si>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</si>
  <si>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</si>
  <si>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</si>
  <si>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</si>
  <si>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</si>
  <si>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</si>
  <si>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</si>
  <si>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</si>
  <si>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</si>
  <si>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</si>
  <si>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</si>
  <si>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</si>
  <si>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</si>
  <si>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</si>
  <si>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</si>
  <si>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</si>
  <si>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</si>
  <si>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</si>
  <si>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</si>
  <si>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</si>
  <si>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</si>
  <si>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</si>
  <si>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</si>
  <si>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</si>
  <si>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</si>
  <si>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</si>
  <si>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</si>
  <si>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</si>
  <si>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</si>
  <si>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</si>
  <si>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</si>
  <si>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</si>
  <si>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</si>
  <si>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</si>
  <si>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</si>
  <si>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</si>
  <si>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</si>
  <si>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</si>
  <si>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</si>
  <si>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</si>
  <si>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</si>
  <si>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</si>
  <si>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</si>
  <si>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</si>
  <si>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</si>
  <si>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</si>
  <si>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</si>
  <si>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</si>
  <si>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</si>
  <si>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</si>
  <si>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</si>
  <si>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</si>
  <si>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</si>
  <si>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</si>
  <si>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</si>
  <si>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</si>
  <si>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</si>
  <si>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</si>
  <si>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</si>
  <si>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</si>
  <si>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</si>
  <si>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</si>
  <si>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</si>
  <si>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</si>
  <si>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</si>
  <si>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</si>
  <si>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</si>
  <si>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</si>
  <si>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</si>
  <si>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</si>
  <si>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</si>
  <si>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</si>
  <si>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</si>
  <si>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</si>
  <si>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</si>
  <si>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</si>
  <si>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</si>
  <si>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</si>
  <si>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</si>
  <si>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</si>
  <si>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</si>
  <si>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</si>
  <si>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</si>
  <si>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</si>
  <si>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</si>
  <si>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</si>
  <si>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</si>
  <si>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</si>
  <si>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</si>
  <si>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</si>
  <si>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</si>
  <si>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</si>
  <si>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</si>
  <si>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</si>
  <si>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</si>
  <si>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</si>
  <si>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</si>
  <si>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</si>
  <si>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</si>
  <si>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</si>
  <si>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</si>
  <si>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</si>
  <si>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</si>
  <si>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</si>
  <si>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</si>
  <si>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</si>
  <si>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</si>
  <si>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</si>
  <si>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</si>
  <si>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</si>
  <si>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</si>
  <si>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</si>
  <si>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</si>
  <si>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</si>
  <si>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</si>
  <si>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</si>
  <si>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</si>
  <si>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</si>
  <si>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</si>
  <si>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</si>
  <si>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</si>
  <si>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</si>
  <si>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</si>
  <si>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</si>
  <si>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</si>
  <si>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</si>
  <si>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</si>
  <si>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</si>
  <si>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</si>
  <si>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</si>
  <si>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</si>
  <si>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</si>
  <si>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</si>
  <si>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</si>
  <si>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</si>
  <si>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</si>
  <si>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</si>
  <si>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</si>
  <si>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</si>
  <si>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</si>
  <si>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</si>
  <si>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</si>
  <si>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</si>
  <si>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</si>
  <si>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</si>
  <si>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</si>
  <si>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</si>
  <si>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</si>
  <si>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</si>
  <si>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</si>
  <si>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</si>
  <si>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</si>
  <si>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</si>
  <si>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</si>
  <si>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</si>
  <si>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</si>
  <si>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</si>
  <si>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</si>
  <si>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</si>
  <si>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</si>
  <si>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</si>
  <si>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</si>
  <si>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</si>
  <si>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</si>
  <si>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</si>
  <si>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</si>
  <si>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</si>
  <si>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</si>
  <si>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</si>
  <si>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</si>
  <si>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</si>
  <si>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</si>
  <si>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</si>
  <si>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</si>
  <si>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</si>
  <si>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</si>
  <si>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</si>
  <si>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</si>
  <si>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</si>
  <si>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</si>
  <si>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</si>
  <si>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</si>
  <si>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</si>
  <si>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</si>
  <si>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</si>
  <si>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</si>
  <si>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</si>
  <si>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</si>
  <si>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</si>
  <si>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</si>
  <si>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</si>
  <si>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</si>
  <si>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</si>
  <si>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</si>
  <si>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</si>
  <si>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</si>
  <si>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</si>
  <si>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</si>
  <si>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</si>
  <si>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</si>
  <si>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</si>
  <si>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</si>
  <si>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</si>
  <si>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</si>
  <si>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</si>
  <si>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</si>
  <si>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</si>
  <si>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</si>
  <si>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</si>
  <si>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</si>
  <si>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</si>
  <si>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</si>
  <si>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</si>
  <si>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</si>
  <si>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</si>
  <si>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</si>
  <si>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</si>
  <si>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</si>
  <si>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</si>
  <si>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</si>
  <si>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</si>
  <si>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</si>
  <si>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</si>
  <si>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</si>
  <si>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</si>
  <si>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</si>
  <si>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</si>
  <si>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</si>
  <si>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</si>
  <si>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</si>
  <si>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</si>
  <si>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</si>
  <si>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</si>
  <si>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</si>
  <si>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</si>
  <si>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</si>
  <si>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</si>
  <si>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</si>
  <si>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</si>
  <si>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</si>
  <si>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</si>
  <si>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</si>
  <si>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</si>
  <si>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</si>
  <si>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</si>
  <si>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</si>
  <si>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</si>
  <si>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</si>
  <si>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</si>
  <si>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</si>
  <si>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</si>
  <si>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</si>
  <si>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</si>
  <si>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</si>
  <si>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</si>
  <si>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</si>
  <si>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</si>
  <si>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</si>
  <si>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</si>
  <si>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</si>
  <si>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</si>
  <si>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</si>
  <si>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</si>
  <si>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</si>
  <si>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</si>
  <si>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</si>
  <si>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</si>
  <si>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</si>
  <si>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</si>
  <si>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</si>
  <si>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</si>
  <si>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</si>
  <si>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</si>
  <si>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</si>
  <si>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</si>
  <si>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</si>
  <si>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</si>
  <si>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LA GARDE / VIAUR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</si>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</sst>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623885</v>
      </c>
      <c r="G10" s="25"/>
      <c r="H10" s="25"/>
    </row>
    <row r="11" customFormat="false" ht="14.25" hidden="false" customHeight="false" outlineLevel="0" collapsed="false">
      <c r="A11" s="26" t="s">
        <v>5183</v>
      </c>
      <c r="B11" s="30" t="n">
        <v>44775</v>
      </c>
      <c r="D11" s="26" t="s">
        <v>5184</v>
      </c>
      <c r="E11" s="29" t="n">
        <v>6341817</v>
      </c>
      <c r="G11" s="25"/>
      <c r="H11" s="25"/>
    </row>
    <row r="12" customFormat="false" ht="14.25" hidden="false" customHeight="false" outlineLevel="0" collapsed="false">
      <c r="A12" s="26" t="s">
        <v>5185</v>
      </c>
      <c r="B12" s="29" t="s">
        <v>5186</v>
      </c>
      <c r="D12" s="26" t="s">
        <v>5187</v>
      </c>
      <c r="E12" s="29" t="n">
        <v>623788</v>
      </c>
      <c r="G12" s="25"/>
      <c r="H12" s="25"/>
    </row>
    <row r="13" customFormat="false" ht="17.25" hidden="false" customHeight="true" outlineLevel="0" collapsed="false">
      <c r="A13" s="12"/>
      <c r="B13" s="31"/>
      <c r="D13" s="26" t="s">
        <v>5188</v>
      </c>
      <c r="E13" s="29" t="n">
        <v>6341739</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623885</v>
      </c>
    </row>
    <row r="18" customFormat="false" ht="14.25" hidden="false" customHeight="false" outlineLevel="0" collapsed="false">
      <c r="A18" s="36"/>
      <c r="B18" s="37" t="s">
        <v>5196</v>
      </c>
      <c r="C18" s="38" t="n">
        <f aca="false">E11</f>
        <v>6341817</v>
      </c>
    </row>
    <row r="19" customFormat="false" ht="14.25" hidden="false" customHeight="false" outlineLevel="0" collapsed="false">
      <c r="A19" s="33" t="s">
        <v>5197</v>
      </c>
      <c r="B19" s="39" t="n">
        <v>165</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20.9</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81</v>
      </c>
      <c r="D35" s="52" t="s">
        <v>5215</v>
      </c>
      <c r="E35" s="53" t="n">
        <v>19</v>
      </c>
    </row>
    <row r="36" s="56" customFormat="true" ht="15" hidden="false" customHeight="true" outlineLevel="0" collapsed="false">
      <c r="A36" s="54" t="s">
        <v>5216</v>
      </c>
      <c r="B36" s="34" t="n">
        <v>100</v>
      </c>
      <c r="C36" s="50"/>
      <c r="D36" s="55" t="s">
        <v>5217</v>
      </c>
      <c r="E36" s="34" t="n">
        <v>50</v>
      </c>
    </row>
    <row r="37" s="56" customFormat="true" ht="15" hidden="false" customHeight="true" outlineLevel="0" collapsed="false">
      <c r="A37" s="54" t="s">
        <v>5218</v>
      </c>
      <c r="B37" s="34" t="n">
        <v>17.7</v>
      </c>
      <c r="C37" s="50"/>
      <c r="D37" s="55" t="s">
        <v>5219</v>
      </c>
      <c r="E37" s="34" t="n">
        <v>7.7</v>
      </c>
    </row>
    <row r="38" s="56" customFormat="true" ht="15" hidden="false" customHeight="true" outlineLevel="0" collapsed="false">
      <c r="A38" s="54" t="s">
        <v>5220</v>
      </c>
      <c r="B38" s="34" t="n">
        <v>1.5</v>
      </c>
      <c r="C38" s="50"/>
      <c r="D38" s="55" t="s">
        <v>5220</v>
      </c>
      <c r="E38" s="34" t="n">
        <v>15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t="n">
        <v>1</v>
      </c>
      <c r="C59" s="50"/>
      <c r="D59" s="26" t="s">
        <v>5239</v>
      </c>
      <c r="E59" s="62" t="n">
        <v>1</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t="n">
        <v>1</v>
      </c>
      <c r="C65" s="50"/>
      <c r="D65" s="19" t="s">
        <v>5243</v>
      </c>
      <c r="E65" s="61" t="n">
        <v>2</v>
      </c>
    </row>
    <row r="66" s="17" customFormat="true" ht="14.25" hidden="false" customHeight="false" outlineLevel="0" collapsed="false">
      <c r="A66" s="33" t="s">
        <v>5244</v>
      </c>
      <c r="B66" s="62" t="n">
        <v>2</v>
      </c>
      <c r="C66" s="50"/>
      <c r="D66" s="26" t="s">
        <v>5244</v>
      </c>
      <c r="E66" s="62" t="n">
        <v>5</v>
      </c>
    </row>
    <row r="67" s="17" customFormat="true" ht="14.25" hidden="false" customHeight="false" outlineLevel="0" collapsed="false">
      <c r="A67" s="33" t="s">
        <v>5245</v>
      </c>
      <c r="B67" s="62" t="n">
        <v>4</v>
      </c>
      <c r="C67" s="50"/>
      <c r="D67" s="26" t="s">
        <v>5245</v>
      </c>
      <c r="E67" s="62" t="n">
        <v>1</v>
      </c>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3</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4</v>
      </c>
      <c r="C76" s="50"/>
      <c r="D76" s="26" t="s">
        <v>5252</v>
      </c>
      <c r="E76" s="62" t="n">
        <v>2</v>
      </c>
    </row>
    <row r="77" s="17" customFormat="true" ht="14.25" hidden="false" customHeight="false" outlineLevel="0" collapsed="false">
      <c r="A77" s="33" t="s">
        <v>5253</v>
      </c>
      <c r="B77" s="62" t="n">
        <v>1</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5</v>
      </c>
    </row>
    <row r="84" s="17" customFormat="true" ht="14.25" hidden="false" customHeight="false" outlineLevel="0" collapsed="false">
      <c r="A84" s="33" t="s">
        <v>5258</v>
      </c>
      <c r="B84" s="62" t="n">
        <v>2</v>
      </c>
      <c r="C84" s="50"/>
      <c r="D84" s="26" t="s">
        <v>5258</v>
      </c>
      <c r="E84" s="62" t="n">
        <v>1</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t="n">
        <v>0.01</v>
      </c>
      <c r="E98" s="82"/>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0.15</v>
      </c>
      <c r="E99" s="82" t="n">
        <v>0.01</v>
      </c>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0.01</v>
      </c>
      <c r="F100" s="83" t="s">
        <v>5274</v>
      </c>
      <c r="G100" s="86"/>
      <c r="H100" s="87"/>
    </row>
    <row r="101" customFormat="false" ht="14.25" hidden="false" customHeight="false" outlineLevel="0" collapsed="false">
      <c r="A101" s="78" t="s">
        <v>3295</v>
      </c>
      <c r="B101" s="79" t="str">
        <f aca="false">IF(A101="NEWCOD",IF(ISBLANK(G101),"renseigner le champ 'Nouveau taxon'",G101),VLOOKUP(A101,'Ref Taxo'!A:B,2,FALSE()))</f>
        <v>Oscillatoria</v>
      </c>
      <c r="C101" s="80" t="n">
        <f aca="false">IF(A101="NEWCOD",IF(ISBLANK(H101),"NoCod",H101),VLOOKUP(A101,'Ref Taxo'!A:D,4,FALSE()))</f>
        <v>1108</v>
      </c>
      <c r="D101" s="81" t="n">
        <v>1</v>
      </c>
      <c r="E101" s="82" t="n">
        <v>15</v>
      </c>
      <c r="F101" s="83" t="s">
        <v>5274</v>
      </c>
      <c r="G101" s="86"/>
      <c r="H101" s="87"/>
    </row>
    <row r="102" customFormat="false" ht="14.2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c r="F102" s="83" t="s">
        <v>5274</v>
      </c>
      <c r="G102" s="86"/>
      <c r="H102" s="87"/>
    </row>
    <row r="103" customFormat="false" ht="14.25" hidden="false" customHeight="false" outlineLevel="0" collapsed="false">
      <c r="A103" s="78" t="s">
        <v>4445</v>
      </c>
      <c r="B103" s="79" t="str">
        <f aca="false">IF(A103="NEWCOD",IF(ISBLANK(G103),"renseigner le champ 'Nouveau taxon'",G103),VLOOKUP(A103,'Ref Taxo'!A:B,2,FALSE()))</f>
        <v>Scytonema</v>
      </c>
      <c r="C103" s="80" t="n">
        <f aca="false">IF(A103="NEWCOD",IF(ISBLANK(H103),"NoCod",H103),VLOOKUP(A103,'Ref Taxo'!A:D,4,FALSE()))</f>
        <v>1114</v>
      </c>
      <c r="D103" s="81" t="n">
        <v>0.04</v>
      </c>
      <c r="E103" s="82"/>
      <c r="F103" s="83" t="s">
        <v>5274</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0.08</v>
      </c>
      <c r="E104" s="82"/>
      <c r="F104" s="83" t="s">
        <v>5274</v>
      </c>
      <c r="G104" s="86"/>
      <c r="H104" s="87"/>
    </row>
    <row r="105" customFormat="false" ht="14.2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0.04</v>
      </c>
      <c r="E105" s="82" t="n">
        <v>0.03</v>
      </c>
      <c r="F105" s="83" t="s">
        <v>5274</v>
      </c>
      <c r="G105" s="86"/>
      <c r="H105" s="87"/>
    </row>
    <row r="106" customFormat="false" ht="14.2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3" t="s">
        <v>5274</v>
      </c>
      <c r="G106" s="86"/>
      <c r="H106" s="87"/>
    </row>
    <row r="107" customFormat="false" ht="14.25" hidden="false" customHeight="false" outlineLevel="0" collapsed="false">
      <c r="A107" s="78" t="s">
        <v>1923</v>
      </c>
      <c r="B107" s="79" t="str">
        <f aca="false">IF(A107="NEWCOD",IF(ISBLANK(G107),"renseigner le champ 'Nouveau taxon'",G107),VLOOKUP(A107,'Ref Taxo'!A:B,2,FALSE()))</f>
        <v>Fissidens fontanus</v>
      </c>
      <c r="C107" s="80" t="n">
        <f aca="false">IF(A107="NEWCOD",IF(ISBLANK(H107),"NoCod",H107),VLOOKUP(A107,'Ref Taxo'!A:D,4,FALSE()))</f>
        <v>31545</v>
      </c>
      <c r="D107" s="81" t="n">
        <v>0.05</v>
      </c>
      <c r="E107" s="82"/>
      <c r="F107" s="83" t="s">
        <v>5274</v>
      </c>
      <c r="G107" s="86"/>
      <c r="H107" s="87"/>
    </row>
    <row r="108" customFormat="false" ht="14.2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c r="F108" s="83" t="s">
        <v>5274</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0.02</v>
      </c>
      <c r="E109" s="82"/>
      <c r="F109" s="83" t="s">
        <v>5274</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3" t="s">
        <v>5275</v>
      </c>
      <c r="G110" s="86"/>
      <c r="H110" s="87"/>
    </row>
    <row r="111" customFormat="false" ht="14.2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c r="E111" s="82" t="n">
        <v>0.01</v>
      </c>
      <c r="F111" s="83" t="s">
        <v>5274</v>
      </c>
      <c r="G111" s="86"/>
      <c r="H111" s="87"/>
    </row>
    <row r="112" customFormat="false" ht="14.25" hidden="false" customHeight="false" outlineLevel="0" collapsed="false">
      <c r="A112" s="78" t="s">
        <v>4617</v>
      </c>
      <c r="B112" s="79" t="str">
        <f aca="false">IF(A112="NEWCOD",IF(ISBLANK(G112),"renseigner le champ 'Nouveau taxon'",G112),VLOOKUP(A112,'Ref Taxo'!A:B,2,FALSE()))</f>
        <v>Sparganium erectum</v>
      </c>
      <c r="C112" s="80" t="n">
        <f aca="false">IF(A112="NEWCOD",IF(ISBLANK(H112),"NoCod",H112),VLOOKUP(A112,'Ref Taxo'!A:D,4,FALSE()))</f>
        <v>1671</v>
      </c>
      <c r="D112" s="81"/>
      <c r="E112" s="82" t="n">
        <v>0.01</v>
      </c>
      <c r="F112" s="83" t="s">
        <v>5274</v>
      </c>
      <c r="G112" s="86"/>
      <c r="H112" s="87"/>
    </row>
    <row r="113" customFormat="false" ht="14.25" hidden="false" customHeight="false" outlineLevel="0" collapsed="false">
      <c r="A113" s="78" t="s">
        <v>2612</v>
      </c>
      <c r="B113" s="79" t="str">
        <f aca="false">IF(A113="NEWCOD",IF(ISBLANK(G113),"renseigner le champ 'Nouveau taxon'",G113),VLOOKUP(A113,'Ref Taxo'!A:B,2,FALSE()))</f>
        <v>Leersia oryzoides</v>
      </c>
      <c r="C113" s="80" t="n">
        <f aca="false">IF(A113="NEWCOD",IF(ISBLANK(H113),"NoCod",H113),VLOOKUP(A113,'Ref Taxo'!A:D,4,FALSE()))</f>
        <v>1569</v>
      </c>
      <c r="D113" s="81" t="n">
        <v>0.01</v>
      </c>
      <c r="E113" s="82"/>
      <c r="F113" s="83" t="s">
        <v>5274</v>
      </c>
      <c r="G113" s="86"/>
      <c r="H113" s="87"/>
    </row>
    <row r="114" customFormat="false" ht="14.2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c r="F114" s="83" t="s">
        <v>5274</v>
      </c>
      <c r="G114" s="86"/>
      <c r="H114" s="87"/>
    </row>
    <row r="115" customFormat="false" ht="14.25" hidden="false" customHeight="false" outlineLevel="0" collapsed="false">
      <c r="A115" s="78" t="s">
        <v>836</v>
      </c>
      <c r="B115" s="79" t="str">
        <f aca="false">IF(A115="NEWCOD",IF(ISBLANK(G115),"renseigner le champ 'Nouveau taxon'",G115),VLOOKUP(A115,'Ref Taxo'!A:B,2,FALSE()))</f>
        <v>Calystegia sepium</v>
      </c>
      <c r="C115" s="80" t="n">
        <f aca="false">IF(A115="NEWCOD",IF(ISBLANK(H115),"NoCod",H115),VLOOKUP(A115,'Ref Taxo'!A:D,4,FALSE()))</f>
        <v>1731</v>
      </c>
      <c r="D115" s="81" t="n">
        <v>0.01</v>
      </c>
      <c r="E115" s="82"/>
      <c r="F115" s="83" t="s">
        <v>5274</v>
      </c>
      <c r="G115" s="86"/>
      <c r="H115" s="87"/>
    </row>
    <row r="116" customFormat="false" ht="14.25" hidden="false" customHeight="false" outlineLevel="0" collapsed="false">
      <c r="A116" s="78" t="s">
        <v>3717</v>
      </c>
      <c r="B116" s="79" t="str">
        <f aca="false">IF(A116="NEWCOD",IF(ISBLANK(G116),"renseigner le champ 'Nouveau taxon'",G116),VLOOKUP(A116,'Ref Taxo'!A:B,2,FALSE()))</f>
        <v>Potamogeton nodosus</v>
      </c>
      <c r="C116" s="80" t="n">
        <f aca="false">IF(A116="NEWCOD",IF(ISBLANK(H116),"NoCod",H116),VLOOKUP(A116,'Ref Taxo'!A:D,4,FALSE()))</f>
        <v>1652</v>
      </c>
      <c r="D116" s="81"/>
      <c r="E116" s="82" t="n">
        <v>0.01</v>
      </c>
      <c r="F116" s="83" t="s">
        <v>5274</v>
      </c>
      <c r="G116" s="86"/>
      <c r="H116" s="87"/>
    </row>
    <row r="117" customFormat="false" ht="14.25" hidden="false" customHeight="false" outlineLevel="0" collapsed="false">
      <c r="A117" s="78" t="s">
        <v>3935</v>
      </c>
      <c r="B117" s="79" t="str">
        <f aca="false">IF(A117="NEWCOD",IF(ISBLANK(G117),"renseigner le champ 'Nouveau taxon'",G117),VLOOKUP(A117,'Ref Taxo'!A:B,2,FALSE()))</f>
        <v>Ranunculus fluitans</v>
      </c>
      <c r="C117" s="80" t="n">
        <f aca="false">IF(A117="NEWCOD",IF(ISBLANK(H117),"NoCod",H117),VLOOKUP(A117,'Ref Taxo'!A:D,4,FALSE()))</f>
        <v>1903</v>
      </c>
      <c r="D117" s="81" t="n">
        <v>0.01</v>
      </c>
      <c r="E117" s="82"/>
      <c r="F117" s="83" t="s">
        <v>5274</v>
      </c>
      <c r="G117" s="86"/>
      <c r="H117" s="87"/>
    </row>
    <row r="118" customFormat="false" ht="14.25" hidden="false" customHeight="false" outlineLevel="0" collapsed="false">
      <c r="A118" s="78" t="s">
        <v>1719</v>
      </c>
      <c r="B118" s="79" t="str">
        <f aca="false">IF(A118="NEWCOD",IF(ISBLANK(G118),"renseigner le champ 'Nouveau taxon'",G118),VLOOKUP(A118,'Ref Taxo'!A:B,2,FALSE()))</f>
        <v>Equisetum arvense</v>
      </c>
      <c r="C118" s="80" t="n">
        <f aca="false">IF(A118="NEWCOD",IF(ISBLANK(H118),"NoCod",H118),VLOOKUP(A118,'Ref Taxo'!A:D,4,FALSE()))</f>
        <v>1384</v>
      </c>
      <c r="D118" s="81" t="n">
        <v>0.01</v>
      </c>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2023-03-24T16:52:24Z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