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78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<sst xmlns="http://schemas.openxmlformats.org/spreadsheetml/2006/main" count="6474" uniqueCount="5305">
  <si>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</si>
  <si>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</si>
  <si>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</si>
  <si>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</si>
  <si>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</si>
  <si>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</si>
  <si>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</si>
  <si>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</si>
  <si>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</si>
  <si>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</si>
  <si>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</si>
  <si>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</si>
  <si>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</si>
  <si>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</si>
  <si>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</si>
  <si>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</si>
  <si>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</si>
  <si>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</si>
  <si>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</si>
  <si>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</si>
  <si>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</si>
  <si>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</si>
  <si>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</si>
  <si>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</si>
  <si>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</si>
  <si>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</si>
  <si>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</si>
  <si>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</si>
  <si>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</si>
  <si>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</si>
  <si>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</si>
  <si>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</si>
  <si>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</si>
  <si>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</si>
  <si>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</si>
  <si>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</si>
  <si>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</si>
  <si>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</si>
  <si>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</si>
  <si>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</si>
  <si>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</si>
  <si>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</si>
  <si>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</si>
  <si>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</si>
  <si>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</si>
  <si>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</si>
  <si>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</si>
  <si>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</si>
  <si>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</si>
  <si>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</si>
  <si>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</si>
  <si>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</si>
  <si>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</si>
  <si>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</si>
  <si>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</si>
  <si>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</si>
  <si>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</si>
  <si>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</si>
  <si>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</si>
  <si>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</si>
  <si>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</si>
  <si>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</si>
  <si>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</si>
  <si>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</si>
  <si>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</si>
  <si>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</si>
  <si>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</si>
  <si>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</si>
  <si>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</si>
  <si>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</si>
  <si>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</si>
  <si>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</si>
  <si>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</si>
  <si>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</si>
  <si>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</si>
  <si>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</si>
  <si>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</si>
  <si>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</si>
  <si>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</si>
  <si>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</si>
  <si>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</si>
  <si>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</si>
  <si>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</si>
  <si>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</si>
  <si>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</si>
  <si>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</si>
  <si>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</si>
  <si>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</si>
  <si>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</si>
  <si>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</si>
  <si>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</si>
  <si>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</si>
  <si>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</si>
  <si>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</si>
  <si>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</si>
  <si>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</si>
  <si>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</si>
  <si>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</si>
  <si>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</si>
  <si>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</si>
  <si>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</si>
  <si>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</si>
  <si>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</si>
  <si>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</si>
  <si>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</si>
  <si>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</si>
  <si>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</si>
  <si>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</si>
  <si>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</si>
  <si>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</si>
  <si>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</si>
  <si>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</si>
  <si>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</si>
  <si>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</si>
  <si>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</si>
  <si>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</si>
  <si>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</si>
  <si>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</si>
  <si>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</si>
  <si>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</si>
  <si>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</si>
  <si>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</si>
  <si>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</si>
  <si>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</si>
  <si>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</si>
  <si>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</si>
  <si>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</si>
  <si>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</si>
  <si>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</si>
  <si>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</si>
  <si>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</si>
  <si>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</si>
  <si>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</si>
  <si>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</si>
  <si>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</si>
  <si>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</si>
  <si>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</si>
  <si>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</si>
  <si>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</si>
  <si>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</si>
  <si>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</si>
  <si>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</si>
  <si>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</si>
  <si>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</si>
  <si>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</si>
  <si>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</si>
  <si>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</si>
  <si>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</si>
  <si>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</si>
  <si>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</si>
  <si>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</si>
  <si>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</si>
  <si>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</si>
  <si>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</si>
  <si>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</si>
  <si>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</si>
  <si>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</si>
  <si>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</si>
  <si>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</si>
  <si>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</si>
  <si>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</si>
  <si>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</si>
  <si>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</si>
  <si>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</si>
  <si>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</si>
  <si>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</si>
  <si>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</si>
  <si>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</si>
  <si>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</si>
  <si>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</si>
  <si>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</si>
  <si>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</si>
  <si>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</si>
  <si>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</si>
  <si>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</si>
  <si>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</si>
  <si>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</si>
  <si>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</si>
  <si>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</si>
  <si>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</si>
  <si>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</si>
  <si>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</si>
  <si>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</si>
  <si>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</si>
  <si>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</si>
  <si>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</si>
  <si>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</si>
  <si>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</si>
  <si>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</si>
  <si>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</si>
  <si>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</si>
  <si>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</si>
  <si>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</si>
  <si>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</si>
  <si>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</si>
  <si>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</si>
  <si>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</si>
  <si>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</si>
  <si>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</si>
  <si>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</si>
  <si>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</si>
  <si>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</si>
  <si>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</si>
  <si>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</si>
  <si>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</si>
  <si>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</si>
  <si>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</si>
  <si>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</si>
  <si>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</si>
  <si>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</si>
  <si>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</si>
  <si>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</si>
  <si>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</si>
  <si>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</si>
  <si>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</si>
  <si>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</si>
  <si>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</si>
  <si>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</si>
  <si>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</si>
  <si>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</si>
  <si>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</si>
  <si>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</si>
  <si>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</si>
  <si>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</si>
  <si>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</si>
  <si>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</si>
  <si>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</si>
  <si>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</si>
  <si>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</si>
  <si>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</si>
  <si>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</si>
  <si>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</si>
  <si>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</si>
  <si>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</si>
  <si>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</si>
  <si>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</si>
  <si>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</si>
  <si>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</si>
  <si>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</si>
  <si>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</si>
  <si>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</si>
  <si>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</si>
  <si>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</si>
  <si>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</si>
  <si>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</si>
  <si>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</si>
  <si>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</si>
  <si>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</si>
  <si>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</si>
  <si>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</si>
  <si>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</si>
  <si>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</si>
  <si>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</si>
  <si>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</si>
  <si>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</si>
  <si>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</si>
  <si>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</si>
  <si>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</si>
  <si>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</si>
  <si>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</si>
  <si>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</si>
  <si>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</si>
  <si>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</si>
  <si>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</si>
  <si>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</si>
  <si>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</si>
  <si>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</si>
  <si>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</si>
  <si>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</si>
  <si>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</si>
  <si>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</si>
  <si>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</si>
  <si>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</si>
  <si>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</si>
  <si>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</si>
  <si>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</si>
  <si>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</si>
  <si>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</si>
  <si>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</si>
  <si>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</si>
  <si>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</si>
  <si>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</si>
  <si>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</si>
  <si>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</si>
  <si>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</si>
  <si>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</si>
  <si>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</si>
  <si>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</si>
  <si>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</si>
  <si>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</si>
  <si>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</si>
  <si>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</si>
  <si>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</si>
  <si>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</si>
  <si>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</si>
  <si>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</si>
  <si>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</si>
  <si>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</si>
  <si>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</si>
  <si>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</si>
  <si>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</si>
  <si>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</si>
  <si>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</si>
  <si>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</si>
  <si>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</si>
  <si>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</si>
  <si>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</si>
  <si>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</si>
  <si>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</si>
  <si>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</si>
  <si>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</si>
  <si>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</si>
  <si>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</si>
  <si>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</si>
  <si>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</si>
  <si>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</si>
  <si>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</si>
  <si>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</si>
  <si>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</si>
  <si>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</si>
  <si>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</si>
  <si>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</si>
  <si>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</si>
  <si>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</si>
  <si>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</si>
  <si>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</si>
  <si>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</si>
  <si>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</si>
  <si>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</si>
  <si>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</si>
  <si>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</si>
  <si>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</si>
  <si>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</si>
  <si>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</si>
  <si>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</si>
  <si>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</si>
  <si>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</si>
  <si>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</si>
  <si>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</si>
  <si>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</si>
  <si>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</si>
  <si>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</si>
  <si>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</si>
  <si>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</si>
  <si>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</si>
  <si>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</si>
  <si>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</si>
  <si>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</si>
  <si>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</si>
  <si>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</si>
  <si>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</si>
  <si>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</si>
  <si>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</si>
  <si>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</si>
  <si>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</si>
  <si>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</si>
  <si>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</si>
  <si>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</si>
  <si>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</si>
  <si>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</si>
  <si>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</si>
  <si>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</si>
  <si>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</si>
  <si>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</si>
  <si>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</si>
  <si>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</si>
  <si>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</si>
  <si>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</si>
  <si>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</si>
  <si>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</si>
  <si>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</si>
  <si>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</si>
  <si>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</si>
  <si>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</si>
  <si>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</si>
  <si>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</si>
  <si>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</si>
  <si>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</si>
  <si>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</si>
  <si>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</si>
  <si>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</si>
  <si>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</si>
  <si>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</si>
  <si>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</si>
  <si>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</si>
  <si>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</si>
  <si>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</si>
  <si>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</si>
  <si>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</si>
  <si>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</si>
  <si>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</si>
  <si>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</si>
  <si>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</si>
  <si>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</si>
  <si>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</si>
  <si>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</si>
  <si>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</si>
  <si>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</si>
  <si>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</si>
  <si>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</si>
  <si>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</si>
  <si>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</si>
  <si>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</si>
  <si>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</si>
  <si>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</si>
  <si>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</si>
  <si>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</si>
  <si>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</si>
  <si>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</si>
  <si>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</si>
  <si>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</si>
  <si>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</si>
  <si>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</si>
  <si>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</si>
  <si>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</si>
  <si>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</si>
  <si>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</si>
  <si>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</si>
  <si>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</si>
  <si>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</si>
  <si>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</si>
  <si>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</si>
  <si>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</si>
  <si>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</si>
  <si>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</si>
  <si>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</si>
  <si>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</si>
  <si>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</si>
  <si>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</si>
  <si>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</si>
  <si>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</si>
  <si>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</si>
  <si>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</si>
  <si>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</si>
  <si>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</si>
  <si>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</si>
  <si>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</si>
  <si>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</si>
  <si>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</si>
  <si>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</si>
  <si>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</si>
  <si>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</si>
  <si>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</si>
  <si>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</si>
  <si>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</si>
  <si>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</si>
  <si>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</si>
  <si>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</si>
  <si>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</si>
  <si>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</si>
  <si>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</si>
  <si>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</si>
  <si>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</si>
  <si>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</si>
  <si>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</si>
  <si>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</si>
  <si>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</si>
  <si>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</si>
  <si>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</si>
  <si>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</si>
  <si>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</si>
  <si>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</si>
  <si>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</si>
  <si>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</si>
  <si>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</si>
  <si>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</si>
  <si>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</si>
  <si>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</si>
  <si>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</si>
  <si>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</si>
  <si>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</si>
  <si>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</si>
  <si>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</si>
  <si>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</si>
  <si>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</si>
  <si>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</si>
  <si>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</si>
  <si>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</si>
  <si>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</si>
  <si>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</si>
  <si>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</si>
  <si>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</si>
  <si>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</si>
  <si>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</si>
  <si>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</si>
  <si>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</si>
  <si>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</si>
  <si>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</si>
  <si>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</si>
  <si>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</si>
  <si>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</si>
  <si>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</si>
  <si>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</si>
  <si>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</si>
  <si>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</si>
  <si>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</si>
  <si>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</si>
  <si>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</si>
  <si>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</si>
  <si>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</si>
  <si>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</si>
  <si>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</si>
  <si>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</si>
  <si>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</si>
  <si>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</si>
  <si>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</si>
  <si>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</si>
  <si>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</si>
  <si>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</si>
  <si>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</si>
  <si>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</si>
  <si>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</si>
  <si>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</si>
  <si>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</si>
  <si>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</si>
  <si>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</si>
  <si>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</si>
  <si>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</si>
  <si>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</si>
  <si>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</si>
  <si>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</si>
  <si>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</si>
  <si>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</si>
  <si>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</si>
  <si>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</si>
  <si>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</si>
  <si>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</si>
  <si>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</si>
  <si>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</si>
  <si>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</si>
  <si>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</si>
  <si>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</si>
  <si>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</si>
  <si>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</si>
  <si>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</si>
  <si>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</si>
  <si>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</si>
  <si>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</si>
  <si>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</si>
  <si>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</si>
  <si>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</si>
  <si>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</si>
  <si>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</si>
  <si>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</si>
  <si>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</si>
  <si>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</si>
  <si>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</si>
  <si>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</si>
  <si>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</si>
  <si>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</si>
  <si>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</si>
  <si>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</si>
  <si>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</si>
  <si>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</si>
  <si>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</si>
  <si>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</si>
  <si>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</si>
  <si>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</si>
  <si>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</si>
  <si>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</si>
  <si>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</si>
  <si>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</si>
  <si>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</si>
  <si>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</si>
  <si>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</si>
  <si>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</si>
  <si>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</si>
  <si>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</si>
  <si>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</si>
  <si>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</si>
  <si>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</si>
  <si>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</si>
  <si>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</si>
  <si>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</si>
  <si>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</si>
  <si>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</si>
  <si>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</si>
  <si>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</si>
  <si>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</si>
  <si>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</si>
  <si>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</si>
  <si>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</si>
  <si>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</si>
  <si>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</si>
  <si>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</si>
  <si>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</si>
  <si>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</si>
  <si>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</si>
  <si>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</si>
  <si>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</si>
  <si>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</si>
  <si>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</si>
  <si>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</si>
  <si>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</si>
  <si>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</si>
  <si>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</si>
  <si>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</si>
  <si>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</si>
  <si>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</si>
  <si>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</si>
  <si>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</si>
  <si>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</si>
  <si>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</si>
  <si>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</si>
  <si>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</si>
  <si>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</si>
  <si>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</si>
  <si>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</si>
  <si>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</si>
  <si>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</si>
  <si>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</si>
  <si>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</si>
  <si>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</si>
  <si>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</si>
  <si>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</si>
  <si>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</si>
  <si>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</si>
  <si>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</si>
  <si>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</si>
  <si>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</si>
  <si>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</si>
  <si>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</si>
  <si>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</si>
  <si>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</si>
  <si>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</si>
  <si>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</si>
  <si>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</si>
  <si>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</si>
  <si>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</si>
  <si>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</si>
  <si>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</si>
  <si>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</si>
  <si>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</si>
  <si>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</si>
  <si>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</si>
  <si>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</si>
  <si>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</si>
  <si>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</si>
  <si>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</si>
  <si>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</si>
  <si>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</si>
  <si>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</si>
  <si>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</si>
  <si>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</si>
  <si>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</si>
  <si>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</si>
  <si>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</si>
  <si>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</si>
  <si>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</si>
  <si>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</si>
  <si>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</si>
  <si>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</si>
  <si>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</si>
  <si>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</si>
  <si>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</si>
  <si>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</si>
  <si>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</si>
  <si>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</si>
  <si>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</si>
  <si>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</si>
  <si>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</si>
  <si>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</si>
  <si>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</si>
  <si>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</si>
  <si>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</si>
  <si>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</si>
  <si>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</si>
  <si>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</si>
  <si>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</si>
  <si>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</si>
  <si>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</si>
  <si>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</si>
  <si>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</si>
  <si>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</si>
  <si>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</si>
  <si>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</si>
  <si>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</si>
  <si>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</si>
  <si>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</si>
  <si>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</si>
  <si>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</si>
  <si>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</si>
  <si>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</si>
  <si>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</si>
  <si>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</si>
  <si>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</si>
  <si>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</si>
  <si>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</si>
  <si>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</si>
  <si>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</si>
  <si>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</si>
  <si>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</si>
  <si>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</si>
  <si>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</si>
  <si>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</si>
  <si>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</si>
  <si>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</si>
  <si>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</si>
  <si>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</si>
  <si>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</si>
  <si>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</si>
  <si>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</si>
  <si>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</si>
  <si>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</si>
  <si>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</si>
  <si>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</si>
  <si>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</si>
  <si>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</si>
  <si>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</si>
  <si>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</si>
  <si>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</si>
  <si>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</si>
  <si>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</si>
  <si>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</si>
  <si>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</si>
  <si>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</si>
  <si>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</si>
  <si>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</si>
  <si>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</si>
  <si>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</si>
  <si>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</si>
  <si>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</si>
  <si>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</si>
  <si>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</si>
  <si>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</si>
  <si>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</si>
  <si>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</si>
  <si>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</si>
  <si>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</si>
  <si>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</si>
  <si>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</si>
  <si>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</si>
  <si>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</si>
  <si>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</si>
  <si>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</si>
  <si>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</si>
  <si>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</si>
  <si>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</si>
  <si>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</si>
  <si>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</si>
  <si>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</si>
  <si>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</si>
  <si>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</si>
  <si>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</si>
  <si>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</si>
  <si>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</si>
  <si>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</si>
  <si>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</si>
  <si>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</si>
  <si>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</si>
  <si>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</si>
  <si>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</si>
  <si>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</si>
  <si>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</si>
  <si>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</si>
  <si>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</si>
  <si>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</si>
  <si>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</si>
  <si>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</si>
  <si>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</si>
  <si>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</si>
  <si>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</si>
  <si>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</si>
  <si>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</si>
  <si>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</si>
  <si>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</si>
  <si>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</si>
  <si>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</si>
  <si>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</si>
  <si>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</si>
  <si>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</si>
  <si>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</si>
  <si>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</si>
  <si>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</si>
  <si>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</si>
  <si>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</si>
  <si>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</si>
  <si>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</si>
  <si>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</si>
  <si>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</si>
  <si>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</si>
  <si>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</si>
  <si>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</si>
  <si>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</si>
  <si>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</si>
  <si>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</si>
  <si>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</si>
  <si>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</si>
  <si>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</si>
  <si>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</si>
  <si>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</si>
  <si>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</si>
  <si>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</si>
  <si>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</si>
  <si>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</si>
  <si>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</si>
  <si>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</si>
  <si>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</si>
  <si>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</si>
  <si>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</si>
  <si>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</si>
  <si>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</si>
  <si>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</si>
  <si>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</si>
  <si>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</si>
  <si>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</si>
  <si>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</si>
  <si>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</si>
  <si>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</si>
  <si>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</si>
  <si>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</si>
  <si>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</si>
  <si>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</si>
  <si>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</si>
  <si>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</si>
  <si>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</si>
  <si>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</si>
  <si>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</si>
  <si>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</si>
  <si>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</si>
  <si>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</si>
  <si>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</si>
  <si>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</si>
  <si>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</si>
  <si>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</si>
  <si>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</si>
  <si>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</si>
  <si>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</si>
  <si>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</si>
  <si>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</si>
  <si>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</si>
  <si>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</si>
  <si>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</si>
  <si>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</si>
  <si>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</si>
  <si>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</si>
  <si>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</si>
  <si>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</si>
  <si>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</si>
  <si>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</si>
  <si>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</si>
  <si>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</si>
  <si>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</si>
  <si>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</si>
  <si>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</si>
  <si>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</si>
  <si>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</si>
  <si>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</si>
  <si>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</si>
  <si>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</si>
  <si>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</si>
  <si>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</si>
  <si>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</si>
  <si>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</si>
  <si>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</si>
  <si>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</si>
  <si>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</si>
  <si>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</si>
  <si>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</si>
  <si>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</si>
  <si>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</si>
  <si>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</si>
  <si>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</si>
  <si>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</si>
  <si>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</si>
  <si>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</si>
  <si>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</si>
  <si>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</si>
  <si>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</si>
  <si>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</si>
  <si>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</si>
  <si>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</si>
  <si>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</si>
  <si>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</si>
  <si>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</si>
  <si>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</si>
  <si>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</si>
  <si>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</si>
  <si>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</si>
  <si>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</si>
  <si>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</si>
  <si>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</si>
  <si>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</si>
  <si>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</si>
  <si>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</si>
  <si>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</si>
  <si>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</si>
  <si>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</si>
  <si>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</si>
  <si>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</si>
  <si>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</si>
  <si>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</si>
  <si>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</si>
  <si>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</si>
  <si>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</si>
  <si>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</si>
  <si>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</si>
  <si>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</si>
  <si>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</si>
  <si>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</si>
  <si>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</si>
  <si>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</si>
  <si>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</si>
  <si>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</si>
  <si>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</si>
  <si>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</si>
  <si>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</si>
  <si>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</si>
  <si>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</si>
  <si>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</si>
  <si>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</si>
  <si>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</si>
  <si>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</si>
  <si>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</si>
  <si>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</si>
  <si>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</si>
  <si>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</si>
  <si>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</si>
  <si>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</si>
  <si>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</si>
  <si>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</si>
  <si>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</si>
  <si>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</si>
  <si>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</si>
  <si>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</si>
  <si>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</si>
  <si>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</si>
  <si>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</si>
  <si>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</si>
  <si>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</si>
  <si>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</si>
  <si>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</si>
  <si>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</si>
  <si>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</si>
  <si>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</si>
  <si>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</si>
  <si>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</si>
  <si>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</si>
  <si>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</si>
  <si>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</si>
  <si>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</si>
  <si>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</si>
  <si>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</si>
  <si>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</si>
  <si>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</si>
  <si>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</si>
  <si>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</si>
  <si>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</si>
  <si>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</si>
  <si>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</si>
  <si>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</si>
  <si>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</si>
  <si>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</si>
  <si>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</si>
  <si>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</si>
  <si>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</si>
  <si>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</si>
  <si>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</si>
  <si>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</si>
  <si>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</si>
  <si>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</si>
  <si>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</si>
  <si>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</si>
  <si>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</si>
  <si>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</si>
  <si>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</si>
  <si>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</si>
  <si>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</si>
  <si>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</si>
  <si>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</si>
  <si>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</si>
  <si>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</si>
  <si>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</si>
  <si>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</si>
  <si>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</si>
  <si>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</si>
  <si>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</si>
  <si>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</si>
  <si>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</si>
  <si>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</si>
  <si>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</si>
  <si>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</si>
  <si>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</si>
  <si>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</si>
  <si>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</si>
  <si>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</si>
  <si>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</si>
  <si>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</si>
  <si>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</si>
  <si>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</si>
  <si>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</si>
  <si>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</si>
  <si>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</si>
  <si>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</si>
  <si>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</si>
  <si>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</si>
  <si>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</si>
  <si>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</si>
  <si>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</si>
  <si>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</si>
  <si>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</si>
  <si>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</si>
  <si>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</si>
  <si>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</si>
  <si>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</si>
  <si>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</si>
  <si>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</si>
  <si>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</si>
  <si>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</si>
  <si>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</si>
  <si>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</si>
  <si>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</si>
  <si>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</si>
  <si>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</si>
  <si>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</si>
  <si>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</si>
  <si>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</si>
  <si>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</si>
  <si>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</si>
  <si>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</si>
  <si>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</si>
  <si>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</si>
  <si>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</si>
  <si>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</si>
  <si>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</si>
  <si>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</si>
  <si>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</si>
  <si>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</si>
  <si>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</si>
  <si>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</si>
  <si>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</si>
  <si>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</si>
  <si>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</si>
  <si>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</si>
  <si>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</si>
  <si>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</si>
  <si>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</si>
  <si>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</si>
  <si>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</si>
  <si>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</si>
  <si>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</si>
  <si>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</si>
  <si>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</si>
  <si>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</si>
  <si>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</si>
  <si>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</si>
  <si>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</si>
  <si>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</si>
  <si>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</si>
  <si>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</si>
  <si>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</si>
  <si>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</si>
  <si>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</si>
  <si>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</si>
  <si>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</si>
  <si>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</si>
  <si>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</si>
  <si>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</si>
  <si>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</si>
  <si>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</si>
  <si>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</si>
  <si>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</si>
  <si>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</si>
  <si>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</si>
  <si>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</si>
  <si>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</si>
  <si>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</si>
  <si>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</si>
  <si>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</si>
  <si>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</si>
  <si>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</si>
  <si>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</si>
  <si>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</si>
  <si>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</si>
  <si>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</si>
  <si>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</si>
  <si>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</si>
  <si>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</si>
  <si>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</si>
  <si>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</si>
  <si>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</si>
  <si>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</si>
  <si>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</si>
  <si>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</si>
  <si>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</si>
  <si>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</si>
  <si>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</si>
  <si>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</si>
  <si>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</si>
  <si>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</si>
  <si>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</si>
  <si>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</si>
  <si>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</si>
  <si>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</si>
  <si>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</si>
  <si>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</si>
  <si>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</si>
  <si>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</si>
  <si>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</si>
  <si>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</si>
  <si>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</si>
  <si>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</si>
  <si>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</si>
  <si>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</si>
  <si>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</si>
  <si>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</si>
  <si>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</si>
  <si>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</si>
  <si>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</si>
  <si>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</si>
  <si>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</si>
  <si>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</si>
  <si>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</si>
  <si>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</si>
  <si>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</si>
  <si>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</si>
  <si>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</si>
  <si>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</si>
  <si>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</si>
  <si>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</si>
  <si>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</si>
  <si>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</si>
  <si>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</si>
  <si>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</si>
  <si>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</si>
  <si>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</si>
  <si>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</si>
  <si>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</si>
  <si>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</si>
  <si>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</si>
  <si>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</si>
  <si>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</si>
  <si>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</si>
  <si>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</si>
  <si>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</si>
  <si>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</si>
  <si>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</si>
  <si>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</si>
  <si>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</si>
  <si>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</si>
  <si>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</si>
  <si>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</si>
  <si>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</si>
  <si>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</si>
  <si>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</si>
  <si>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</si>
  <si>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</si>
  <si>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</si>
  <si>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</si>
  <si>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</si>
  <si>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</si>
  <si>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</si>
  <si>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</si>
  <si>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</si>
  <si>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</si>
  <si>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</si>
  <si>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</si>
  <si>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</si>
  <si>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</si>
  <si>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</si>
  <si>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</si>
  <si>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</si>
  <si>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</si>
  <si>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</si>
  <si>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</si>
  <si>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</si>
  <si>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</si>
  <si>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</si>
  <si>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</si>
  <si>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</si>
  <si>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</si>
  <si>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</si>
  <si>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</si>
  <si>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</si>
  <si>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</si>
  <si>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</si>
  <si>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</si>
  <si>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</si>
  <si>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</si>
  <si>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</si>
  <si>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</si>
  <si>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</si>
  <si>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</si>
  <si>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</si>
  <si>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</si>
  <si>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</si>
  <si>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</si>
  <si>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</si>
  <si>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</si>
  <si>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</si>
  <si>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</si>
  <si>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</si>
  <si>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</si>
  <si>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</si>
  <si>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</si>
  <si>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</si>
  <si>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</si>
  <si>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</si>
  <si>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</si>
  <si>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</si>
  <si>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</si>
  <si>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</si>
  <si>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</si>
  <si>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</si>
  <si>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</si>
  <si>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</si>
  <si>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</si>
  <si>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</si>
  <si>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</si>
  <si>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</si>
  <si>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</si>
  <si>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</si>
  <si>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</si>
  <si>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</si>
  <si>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</si>
  <si>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</si>
  <si>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</si>
  <si>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</si>
  <si>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</si>
  <si>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</si>
  <si>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</si>
  <si>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</si>
  <si>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</si>
  <si>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</si>
  <si>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</si>
  <si>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</si>
  <si>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</si>
  <si>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</si>
  <si>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</si>
  <si>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</si>
  <si>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</si>
  <si>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</si>
  <si>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</si>
  <si>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</si>
  <si>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</si>
  <si>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</si>
  <si>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</si>
  <si>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</si>
  <si>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</si>
  <si>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</si>
  <si>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</si>
  <si>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</si>
  <si>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</si>
  <si>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</si>
  <si>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</si>
  <si>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</si>
  <si>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</si>
  <si>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</si>
  <si>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</si>
  <si>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</si>
  <si>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</si>
  <si>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</si>
  <si>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</si>
  <si>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</si>
  <si>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</si>
  <si>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</si>
  <si>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</si>
  <si>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</si>
  <si>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</si>
  <si>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</si>
  <si>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</si>
  <si>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</si>
  <si>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</si>
  <si>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</si>
  <si>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</si>
  <si>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</si>
  <si>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</si>
  <si>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</si>
  <si>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</si>
  <si>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</si>
  <si>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</si>
  <si>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</si>
  <si>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</si>
  <si>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</si>
  <si>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</si>
  <si>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</si>
  <si>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</si>
  <si>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</si>
  <si>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</si>
  <si>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</si>
  <si>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</si>
  <si>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</si>
  <si>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</si>
  <si>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</si>
  <si>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</si>
  <si>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</si>
  <si>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</si>
  <si>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</si>
  <si>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</si>
  <si>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</si>
  <si>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</si>
  <si>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</si>
  <si>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</si>
  <si>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</si>
  <si>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</si>
  <si>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</si>
  <si>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</si>
  <si>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</si>
  <si>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</si>
  <si>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</si>
  <si>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</si>
  <si>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</si>
  <si>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</si>
  <si>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</si>
  <si>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</si>
  <si>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</si>
  <si>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</si>
  <si>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</si>
  <si>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</si>
  <si>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</si>
  <si>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</si>
  <si>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</si>
  <si>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</si>
  <si>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</si>
  <si>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</si>
  <si>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</si>
  <si>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</si>
  <si>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</si>
  <si>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</si>
  <si>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</si>
  <si>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</si>
  <si>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</si>
  <si>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</si>
  <si>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</si>
  <si>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</si>
  <si>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</si>
  <si>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</si>
  <si>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</si>
  <si>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</si>
  <si>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</si>
  <si>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</si>
  <si>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</si>
  <si>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</si>
  <si>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</si>
  <si>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</si>
  <si>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</si>
  <si>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</si>
  <si>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</si>
  <si>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</si>
  <si>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</si>
  <si>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</si>
  <si>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</si>
  <si>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</si>
  <si>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</si>
  <si>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</si>
  <si>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</si>
  <si>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</si>
  <si>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</si>
  <si>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</si>
  <si>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</si>
  <si>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</si>
  <si>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</si>
  <si>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</si>
  <si>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</si>
  <si>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</si>
  <si>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</si>
  <si>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</si>
  <si>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</si>
  <si>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</si>
  <si>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</si>
  <si>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</si>
  <si>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</si>
  <si>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</si>
  <si>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</si>
  <si>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</si>
  <si>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</si>
  <si>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</si>
  <si>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</si>
  <si>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</si>
  <si>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</si>
  <si>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</si>
  <si>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</si>
  <si>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</si>
  <si>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</si>
  <si>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</si>
  <si>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</si>
  <si>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</si>
  <si>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</si>
  <si>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</si>
  <si>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</si>
  <si>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</si>
  <si>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</si>
  <si>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</si>
  <si>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</si>
  <si>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</si>
  <si>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</si>
  <si>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</si>
  <si>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</si>
  <si>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</si>
  <si>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</si>
  <si>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</si>
  <si>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</si>
  <si>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</si>
  <si>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</si>
  <si>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</si>
  <si>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</si>
  <si>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</si>
  <si>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</si>
  <si>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</si>
  <si>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</si>
  <si>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</si>
  <si>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</si>
  <si>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</si>
  <si>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</si>
  <si>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</si>
  <si>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</si>
  <si>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</si>
  <si>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</si>
  <si>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</si>
  <si>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</si>
  <si>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</si>
  <si>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</si>
  <si>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</si>
  <si>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</si>
  <si>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</si>
  <si>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</si>
  <si>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</si>
  <si>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</si>
  <si>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</si>
  <si>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</si>
  <si>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</si>
  <si>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</si>
  <si>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</si>
  <si>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</si>
  <si>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</si>
  <si>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</si>
  <si>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</si>
  <si>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</si>
  <si>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</si>
  <si>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</si>
  <si>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</si>
  <si>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</si>
  <si>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</si>
  <si>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</si>
  <si>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</si>
  <si>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</si>
  <si>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</si>
  <si>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</si>
  <si>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</si>
  <si>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</si>
  <si>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</si>
  <si>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</si>
  <si>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</si>
  <si>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</si>
  <si>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</si>
  <si>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</si>
  <si>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</si>
  <si>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</si>
  <si>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</si>
  <si>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</si>
  <si>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</si>
  <si>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</si>
  <si>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</si>
  <si>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</si>
  <si>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</si>
  <si>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</si>
  <si>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</si>
  <si>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</si>
  <si>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</si>
  <si>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</si>
  <si>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</si>
  <si>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</si>
  <si>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</si>
  <si>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</si>
  <si>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</si>
  <si>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</si>
  <si>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</si>
  <si>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</si>
  <si>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</si>
  <si>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</si>
  <si>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</si>
  <si>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</si>
  <si>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</si>
  <si>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</si>
  <si>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</si>
  <si>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</si>
  <si>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</si>
  <si>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</si>
  <si>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</si>
  <si>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</si>
  <si>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</si>
  <si>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</si>
  <si>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</si>
  <si>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</si>
  <si>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</si>
  <si>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</si>
  <si>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</si>
  <si>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</si>
  <si>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</si>
  <si>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</si>
  <si>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</si>
  <si>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</si>
  <si>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</si>
  <si>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</si>
  <si>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</si>
  <si>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</si>
  <si>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</si>
  <si>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</si>
  <si>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</si>
  <si>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</si>
  <si>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</si>
  <si>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</si>
  <si>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</si>
  <si>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</si>
  <si>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</si>
  <si>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</si>
  <si>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</si>
  <si>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</si>
  <si>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</si>
  <si>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</si>
  <si>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</si>
  <si>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</si>
  <si>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</si>
  <si>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</si>
  <si>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</si>
  <si>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</si>
  <si>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</si>
  <si>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</si>
  <si>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</si>
  <si>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</si>
  <si>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</si>
  <si>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</si>
  <si>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</si>
  <si>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</si>
  <si>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</si>
  <si>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</si>
  <si>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</si>
  <si>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</si>
  <si>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</si>
  <si>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</si>
  <si>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</si>
  <si>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</si>
  <si>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</si>
  <si>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</si>
  <si>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</si>
  <si>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</si>
  <si>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</si>
  <si>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</si>
  <si>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</si>
  <si>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</si>
  <si>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</si>
  <si>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</si>
  <si>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</si>
  <si>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</si>
  <si>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</si>
  <si>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</si>
  <si>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</si>
  <si>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</si>
  <si>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</si>
  <si>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</si>
  <si>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</si>
  <si>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</si>
  <si>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</si>
  <si>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</si>
  <si>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</si>
  <si>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</si>
  <si>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</si>
  <si>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</si>
  <si>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</si>
  <si>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</si>
  <si>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</si>
  <si>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</si>
  <si>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</si>
  <si>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</si>
  <si>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</si>
  <si>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</si>
  <si>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</si>
  <si>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</si>
  <si>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</si>
  <si>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</si>
  <si>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</si>
  <si>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</si>
  <si>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</si>
  <si>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</si>
  <si>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</si>
  <si>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</si>
  <si>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</si>
  <si>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</si>
  <si>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</si>
  <si>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</si>
  <si>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</si>
  <si>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</si>
  <si>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</si>
  <si>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</si>
  <si>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</si>
  <si>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</si>
  <si>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</si>
  <si>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</si>
  <si>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</si>
  <si>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</si>
  <si>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</si>
  <si>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</si>
  <si>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</si>
  <si>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</si>
  <si>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</si>
  <si>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</si>
  <si>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</si>
  <si>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</si>
  <si>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</si>
  <si>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</si>
  <si>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</si>
  <si>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</si>
  <si>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</si>
  <si>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</si>
  <si>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</si>
  <si>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</si>
  <si>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</si>
  <si>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</si>
  <si>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</si>
  <si>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</si>
  <si>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</si>
  <si>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</si>
  <si>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</si>
  <si>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</si>
  <si>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</si>
  <si>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</si>
  <si>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</si>
  <si>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</si>
  <si>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</si>
  <si>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</si>
  <si>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</si>
  <si>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</si>
  <si>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</si>
  <si>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</si>
  <si>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</si>
  <si>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</si>
  <si>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</si>
  <si>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</si>
  <si>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</si>
  <si>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</si>
  <si>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</si>
  <si>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</si>
  <si>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</si>
  <si>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</si>
  <si>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</si>
  <si>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</si>
  <si>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</si>
  <si>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</si>
  <si>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</si>
  <si>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</si>
  <si>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</si>
  <si>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</si>
  <si>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</si>
  <si>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</si>
  <si>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</si>
  <si>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</si>
  <si>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</si>
  <si>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</si>
  <si>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</si>
  <si>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</si>
  <si>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</si>
  <si>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</si>
  <si>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</si>
  <si>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</si>
  <si>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</si>
  <si>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</si>
  <si>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</si>
  <si>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</si>
  <si>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</si>
  <si>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</si>
  <si>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</si>
  <si>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</si>
  <si>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</si>
  <si>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</si>
  <si>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</si>
  <si>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</si>
  <si>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</si>
  <si>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</si>
  <si>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</si>
  <si>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</si>
  <si>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</si>
  <si>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</si>
  <si>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</si>
  <si>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</si>
  <si>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</si>
  <si>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</si>
  <si>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</si>
  <si>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</si>
  <si>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</si>
  <si>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</si>
  <si>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</si>
  <si>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</si>
  <si>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</si>
  <si>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</si>
  <si>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</si>
  <si>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</si>
  <si>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</si>
  <si>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</si>
  <si>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</si>
  <si>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</si>
  <si>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</si>
  <si>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</si>
  <si>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</si>
  <si>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</si>
  <si>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</si>
  <si>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</si>
  <si>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</si>
  <si>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</si>
  <si>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</si>
  <si>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</si>
  <si>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</si>
  <si>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</si>
  <si>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</si>
  <si>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</si>
  <si>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</si>
  <si>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</si>
  <si>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</si>
  <si>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</si>
  <si>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</si>
  <si>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</si>
  <si>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</si>
  <si>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</si>
  <si>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</si>
  <si>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</si>
  <si>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</si>
  <si>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</si>
  <si>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</si>
  <si>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</si>
  <si>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</si>
  <si>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</si>
  <si>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</si>
  <si>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</si>
  <si>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</si>
  <si>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</si>
  <si>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</si>
  <si>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</si>
  <si>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</si>
  <si>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</si>
  <si>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</si>
  <si>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</si>
  <si>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</si>
  <si>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</si>
  <si>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</si>
  <si>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</si>
  <si>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</si>
  <si>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</si>
  <si>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</si>
  <si>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</si>
  <si>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</si>
  <si>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</si>
  <si>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</si>
  <si>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</si>
  <si>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</si>
  <si>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</si>
  <si>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</si>
  <si>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</si>
  <si>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</si>
  <si>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</si>
  <si>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</si>
  <si>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</si>
  <si>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</si>
  <si>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</si>
  <si>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</si>
  <si>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</si>
  <si>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</si>
  <si>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</si>
  <si>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</si>
  <si>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</si>
  <si>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</si>
  <si>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</si>
  <si>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</si>
  <si>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</si>
  <si>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</si>
  <si>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</si>
  <si>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</si>
  <si>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</si>
  <si>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</si>
  <si>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</si>
  <si>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</si>
  <si>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</si>
  <si>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</si>
  <si>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</si>
  <si>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</si>
  <si>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</si>
  <si>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</si>
  <si>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</si>
  <si>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</si>
  <si>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</si>
  <si>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</si>
  <si>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</si>
  <si>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</si>
  <si>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</si>
  <si>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</si>
  <si>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</si>
  <si>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</si>
  <si>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</si>
  <si>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</si>
  <si>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</si>
  <si>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</si>
  <si>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</si>
  <si>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</si>
  <si>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</si>
  <si>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</si>
  <si>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</si>
  <si>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</si>
  <si>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</si>
  <si>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</si>
  <si>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</si>
  <si>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</si>
  <si>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</si>
  <si>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</si>
  <si>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</si>
  <si>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</si>
  <si>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</si>
  <si>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</si>
  <si>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</si>
  <si>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</si>
  <si>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</si>
  <si>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</si>
  <si>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</si>
  <si>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</si>
  <si>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</si>
  <si>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</si>
  <si>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</si>
  <si>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</si>
  <si>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</si>
  <si>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</si>
  <si>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</si>
  <si>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</si>
  <si>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</si>
  <si>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</si>
  <si>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</si>
  <si>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</si>
  <si>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</si>
  <si>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</si>
  <si>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</si>
  <si>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</si>
  <si>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</si>
  <si>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</si>
  <si>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</si>
  <si>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</si>
  <si>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</si>
  <si>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</si>
  <si>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</si>
  <si>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</si>
  <si>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</si>
  <si>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</si>
  <si>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</si>
  <si>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</si>
  <si>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</si>
  <si>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</si>
  <si>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</si>
  <si>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</si>
  <si>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</si>
  <si>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</si>
  <si>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</si>
  <si>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</si>
  <si>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</si>
  <si>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</si>
  <si>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</si>
  <si>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</si>
  <si>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</si>
  <si>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</si>
  <si>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</si>
  <si>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</si>
  <si>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</si>
  <si>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</si>
  <si>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</si>
  <si>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</si>
  <si>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</si>
  <si>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</si>
  <si>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</si>
  <si>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</si>
  <si>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</si>
  <si>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</si>
  <si>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</si>
  <si>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</si>
  <si>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</si>
  <si>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</si>
  <si>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</si>
  <si>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</si>
  <si>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</si>
  <si>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</si>
  <si>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</si>
  <si>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</si>
  <si>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</si>
  <si>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</si>
  <si>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</si>
  <si>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</si>
  <si>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</si>
  <si>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</si>
  <si>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</si>
  <si>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</si>
  <si>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</si>
  <si>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</si>
  <si>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</si>
  <si>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</si>
  <si>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</si>
  <si>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</si>
  <si>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</si>
  <si>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</si>
  <si>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</si>
  <si>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</si>
  <si>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</si>
  <si>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</si>
  <si>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</si>
  <si>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</si>
  <si>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</si>
  <si>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</si>
  <si>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</si>
  <si>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</si>
  <si>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</si>
  <si>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</si>
  <si>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</si>
  <si>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</si>
  <si>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</si>
  <si>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</si>
  <si>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</si>
  <si>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</si>
  <si>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</si>
  <si>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</si>
  <si>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</si>
  <si>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</si>
  <si>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</si>
  <si>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</si>
  <si>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</si>
  <si>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</si>
  <si>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</si>
  <si>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</si>
  <si>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</si>
  <si>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</si>
  <si>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</si>
  <si>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</si>
  <si>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</si>
  <si>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</si>
  <si>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</si>
  <si>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</si>
  <si>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</si>
  <si>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</si>
  <si>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</si>
  <si>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</si>
  <si>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</si>
  <si>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</si>
  <si>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</si>
  <si>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</si>
  <si>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</si>
  <si>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</si>
  <si>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</si>
  <si>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</si>
  <si>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</si>
  <si>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</si>
  <si>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</si>
  <si>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</si>
  <si>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</si>
  <si>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</si>
  <si>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</si>
  <si>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</si>
  <si>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</si>
  <si>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</si>
  <si>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</si>
  <si>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</si>
  <si>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</si>
  <si>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</si>
  <si>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</si>
  <si>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</si>
  <si>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</si>
  <si>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</si>
  <si>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</si>
  <si>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</si>
  <si>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</si>
  <si>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</si>
  <si>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</si>
  <si>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</si>
  <si>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</si>
  <si>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</si>
  <si>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</si>
  <si>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</si>
  <si>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</si>
  <si>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</si>
  <si>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</si>
  <si>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</si>
  <si>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</si>
  <si>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</si>
  <si>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</si>
  <si>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</si>
  <si>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</si>
  <si>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</si>
  <si>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</si>
  <si>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</si>
  <si>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</si>
  <si>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</si>
  <si>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</si>
  <si>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</si>
  <si>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</si>
  <si>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</si>
  <si>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</si>
  <si>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</si>
  <si>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</si>
  <si>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</si>
  <si>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</si>
  <si>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</si>
  <si>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</si>
  <si>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</si>
  <si>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</si>
  <si>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</si>
  <si>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</si>
  <si>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</si>
  <si>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</si>
  <si>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</si>
  <si>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</si>
  <si>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</si>
  <si>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</si>
  <si>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</si>
  <si>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</si>
  <si>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</si>
  <si>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</si>
  <si>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</si>
  <si>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</si>
  <si>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</si>
  <si>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</si>
  <si>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</si>
  <si>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</si>
  <si>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</si>
  <si>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</si>
  <si>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</si>
  <si>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</si>
  <si>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</si>
  <si>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</si>
  <si>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</si>
  <si>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</si>
  <si>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</si>
  <si>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</si>
  <si>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</si>
  <si>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</si>
  <si>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</si>
  <si>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</si>
  <si>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</si>
  <si>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</si>
  <si>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</si>
  <si>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</si>
  <si>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</si>
  <si>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</si>
  <si>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</si>
  <si>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</si>
  <si>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</si>
  <si>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</si>
  <si>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</si>
  <si>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</si>
  <si>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</si>
  <si>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</si>
  <si>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</si>
  <si>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</si>
  <si>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</si>
  <si>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</si>
  <si>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</si>
  <si>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</si>
  <si>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</si>
  <si>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</si>
  <si>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</si>
  <si>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</si>
  <si>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</si>
  <si>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</si>
  <si>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</si>
  <si>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</si>
  <si>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</si>
  <si>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</si>
  <si>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</si>
  <si>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</si>
  <si>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</si>
  <si>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</si>
  <si>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</si>
  <si>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</si>
  <si>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</si>
  <si>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</si>
  <si>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</si>
  <si>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</si>
  <si>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</si>
  <si>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</si>
  <si>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</si>
  <si>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</si>
  <si>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</si>
  <si>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</si>
  <si>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</si>
  <si>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</si>
  <si>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</si>
  <si>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</si>
  <si>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</si>
  <si>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</si>
  <si>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</si>
  <si>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</si>
  <si>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</si>
  <si>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</si>
  <si>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</si>
  <si>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</si>
  <si>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</si>
  <si>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</si>
  <si>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</si>
  <si>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</si>
  <si>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</si>
  <si>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</si>
  <si>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</si>
  <si>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</si>
  <si>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</si>
  <si>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</si>
  <si>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</si>
  <si>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</si>
  <si>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</si>
  <si>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</si>
  <si>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</si>
  <si>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</si>
  <si>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</si>
  <si>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</si>
  <si>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</si>
  <si>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</si>
  <si>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</si>
  <si>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</si>
  <si>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</si>
  <si>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</si>
  <si>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</si>
  <si>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</si>
  <si>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</si>
  <si>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</si>
  <si>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</si>
  <si>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</si>
  <si>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</si>
  <si>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</si>
  <si>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</si>
  <si>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</si>
  <si>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</si>
  <si>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</si>
  <si>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</si>
  <si>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</si>
  <si>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</si>
  <si>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</si>
  <si>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</si>
  <si>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</si>
  <si>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</si>
  <si>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</si>
  <si>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</si>
  <si>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</si>
  <si>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</si>
  <si>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</si>
  <si>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</si>
  <si>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</si>
  <si>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</si>
  <si>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</si>
  <si>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</si>
  <si>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</si>
  <si>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</si>
  <si>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</si>
  <si>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</si>
  <si>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</si>
  <si>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</si>
  <si>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</si>
  <si>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</si>
  <si>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</si>
  <si>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</si>
  <si>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</si>
  <si>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</si>
  <si>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</si>
  <si>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</si>
  <si>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</si>
  <si>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</si>
  <si>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</si>
  <si>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</si>
  <si>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</si>
  <si>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</si>
  <si>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</si>
  <si>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</si>
  <si>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</si>
  <si>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</si>
  <si>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</si>
  <si>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</si>
  <si>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</si>
  <si>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</si>
  <si>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</si>
  <si>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</si>
  <si>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</si>
  <si>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</si>
  <si>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</si>
  <si>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</si>
  <si>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</si>
  <si>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</si>
  <si>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</si>
  <si>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</si>
  <si>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</si>
  <si>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</si>
  <si>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</si>
  <si>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</si>
  <si>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</si>
  <si>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</si>
  <si>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</si>
  <si>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</si>
  <si>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</si>
  <si>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</si>
  <si>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</si>
  <si>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</si>
  <si>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</si>
  <si>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</si>
  <si>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</si>
  <si>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</si>
  <si>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</si>
  <si>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</si>
  <si>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</si>
  <si>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</si>
  <si>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</si>
  <si>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</si>
  <si>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</si>
  <si>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</si>
  <si>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</si>
  <si>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</si>
  <si>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</si>
  <si>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</si>
  <si>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</si>
  <si>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</si>
  <si>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</si>
  <si>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</si>
  <si>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</si>
  <si>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</si>
  <si>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</si>
  <si>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</si>
  <si>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</si>
  <si>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</si>
  <si>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</si>
  <si>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</si>
  <si>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</si>
  <si>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</si>
  <si>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</si>
  <si>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</si>
  <si>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</si>
  <si>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</si>
  <si>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</si>
  <si>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</si>
  <si>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</si>
  <si>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</si>
  <si>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</si>
  <si>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</si>
  <si>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</si>
  <si>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</si>
  <si>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</si>
  <si>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</si>
  <si>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</si>
  <si>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</si>
  <si>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</si>
  <si>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</si>
  <si>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</si>
  <si>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</si>
  <si>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</si>
  <si>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</si>
  <si>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</si>
  <si>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</si>
  <si>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</si>
  <si>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</si>
  <si>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</si>
  <si>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</si>
  <si>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</si>
  <si>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</si>
  <si>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</si>
  <si>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</si>
  <si>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</si>
  <si>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</si>
  <si>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</si>
  <si>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</si>
  <si>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</si>
  <si>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</si>
  <si>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</si>
  <si>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</si>
  <si>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</si>
  <si>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</si>
  <si>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</si>
  <si>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</si>
  <si>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</si>
  <si>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</si>
  <si>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</si>
  <si>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</si>
  <si>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</si>
  <si>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</si>
  <si>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</si>
  <si>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</si>
  <si>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</si>
  <si>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</si>
  <si>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</si>
  <si>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</si>
  <si>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</si>
  <si>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</si>
  <si>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</si>
  <si>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</si>
  <si>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</si>
  <si>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</si>
  <si>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</si>
  <si>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</si>
  <si>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</si>
  <si>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</si>
  <si>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</si>
  <si>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</si>
  <si>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</si>
  <si>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</si>
  <si>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</si>
  <si>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</si>
  <si>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</si>
  <si>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</si>
  <si>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</si>
  <si>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</si>
  <si>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</si>
  <si>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</si>
  <si>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</si>
  <si>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</si>
  <si>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</si>
  <si>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</si>
  <si>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</si>
  <si>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</si>
  <si>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</si>
  <si>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</si>
  <si>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</si>
  <si>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</si>
  <si>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</si>
  <si>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</si>
  <si>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</si>
  <si>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</si>
  <si>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</si>
  <si>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</si>
  <si>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</si>
  <si>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</si>
  <si>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</si>
  <si>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</si>
  <si>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</si>
  <si>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</si>
  <si>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</si>
  <si>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</si>
  <si>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</si>
  <si>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</si>
  <si>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</si>
  <si>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</si>
  <si>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</si>
  <si>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</si>
  <si>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</si>
  <si>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</si>
  <si>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</si>
  <si>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</si>
  <si>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</si>
  <si>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</si>
  <si>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</si>
  <si>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</si>
  <si>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</si>
  <si>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</si>
  <si>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</si>
  <si>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</si>
  <si>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</si>
  <si>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</si>
  <si>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</si>
  <si>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</si>
  <si>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</si>
  <si>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</si>
  <si>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</si>
  <si>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</si>
  <si>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</si>
  <si>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</si>
  <si>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</si>
  <si>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</si>
  <si>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</si>
  <si>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</si>
  <si>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</si>
  <si>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</si>
  <si>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</si>
  <si>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</si>
  <si>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</si>
  <si>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</si>
  <si>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</si>
  <si>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</si>
  <si>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</si>
  <si>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</si>
  <si>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</si>
  <si>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</si>
  <si>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</si>
  <si>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</si>
  <si>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</si>
  <si>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</si>
  <si>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</si>
  <si>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</si>
  <si>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</si>
  <si>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</si>
  <si>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</si>
  <si>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</si>
  <si>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</si>
  <si>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</si>
  <si>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</si>
  <si>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</si>
  <si>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</si>
  <si>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</si>
  <si>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</si>
  <si>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</si>
  <si>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</si>
  <si>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</si>
  <si>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</si>
  <si>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</si>
  <si>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</si>
  <si>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</si>
  <si>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</si>
  <si>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</si>
  <si>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</si>
  <si>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</si>
  <si>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</si>
  <si>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</si>
  <si>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</si>
  <si>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</si>
  <si>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</si>
  <si>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</si>
  <si>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</si>
  <si>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</si>
  <si>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</si>
  <si>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</si>
  <si>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</si>
  <si>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</si>
  <si>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</si>
  <si>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</si>
  <si>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</si>
  <si>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</si>
  <si>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</si>
  <si>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</si>
  <si>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</si>
  <si>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</si>
  <si>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</si>
  <si>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</si>
  <si>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</si>
  <si>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</si>
  <si>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</si>
  <si>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</si>
  <si>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</si>
  <si>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</si>
  <si>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</si>
  <si>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</si>
  <si>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</si>
  <si>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</si>
  <si>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</si>
  <si>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</si>
  <si>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</si>
  <si>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</si>
  <si>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</si>
  <si>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</si>
  <si>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</si>
  <si>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</si>
  <si>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</si>
  <si>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</si>
  <si>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</si>
  <si>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</si>
  <si>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</si>
  <si>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</si>
  <si>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</si>
  <si>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</si>
  <si>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</si>
  <si>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</si>
  <si>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</si>
  <si>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</si>
  <si>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</si>
  <si>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</si>
  <si>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</si>
  <si>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</si>
  <si>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</si>
  <si>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</si>
  <si>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</si>
  <si>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</si>
  <si>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</si>
  <si>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</si>
  <si>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</si>
  <si>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</si>
  <si>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</si>
  <si>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</si>
  <si>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</si>
  <si>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</si>
  <si>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</si>
  <si>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</si>
  <si>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</si>
  <si>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</si>
  <si>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</si>
  <si>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</si>
  <si>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</si>
  <si>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</si>
  <si>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</si>
  <si>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</si>
  <si>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</si>
  <si>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</si>
  <si>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</si>
  <si>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</si>
  <si>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</si>
  <si>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</si>
  <si>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</si>
  <si>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</si>
  <si>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</si>
  <si>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</si>
  <si>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</si>
  <si>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</si>
  <si>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</si>
  <si>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</si>
  <si>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</si>
  <si>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</si>
  <si>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</si>
  <si>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</si>
  <si>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</si>
  <si>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</si>
  <si>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</si>
  <si>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</si>
  <si>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</si>
  <si>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</si>
  <si>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</si>
  <si>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</si>
  <si>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</si>
  <si>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</si>
  <si>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</si>
  <si>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</si>
  <si>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</si>
  <si>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</si>
  <si>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</si>
  <si>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</si>
  <si>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</si>
  <si>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</si>
  <si>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</si>
  <si>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</si>
  <si>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</si>
  <si>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</si>
  <si>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</si>
  <si>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</si>
  <si>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</si>
  <si>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</si>
  <si>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</si>
  <si>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</si>
  <si>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</si>
  <si>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</si>
  <si>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</si>
  <si>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</si>
  <si>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</si>
  <si>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</si>
  <si>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</si>
  <si>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</si>
  <si>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</si>
  <si>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</si>
  <si>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</si>
  <si>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</si>
  <si>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</si>
  <si>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</si>
  <si>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</si>
  <si>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</si>
  <si>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</si>
  <si>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</si>
  <si>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</si>
  <si>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</si>
  <si>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</si>
  <si>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</si>
  <si>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</si>
  <si>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</si>
  <si>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</si>
  <si>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</si>
  <si>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</si>
  <si>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</si>
  <si>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</si>
  <si>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</si>
  <si>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</si>
  <si>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</si>
  <si>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</si>
  <si>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</si>
  <si>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</si>
  <si>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</si>
  <si>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</si>
  <si>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</si>
  <si>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</si>
  <si>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</si>
  <si>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</si>
  <si>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</si>
  <si>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</si>
  <si>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</si>
  <si>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</si>
  <si>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</si>
  <si>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</si>
  <si>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</si>
  <si>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</si>
  <si>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</si>
  <si>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</si>
  <si>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</si>
  <si>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</si>
  <si>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</si>
  <si>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</si>
  <si>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</si>
  <si>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</si>
  <si>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</si>
  <si>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</si>
  <si>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</si>
  <si>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</si>
  <si>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</si>
  <si>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</si>
  <si>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</si>
  <si>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</si>
  <si>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</si>
  <si>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</si>
  <si>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</si>
  <si>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</si>
  <si>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</si>
  <si>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</si>
  <si>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</si>
  <si>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</si>
  <si>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</si>
  <si>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</si>
  <si>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</si>
  <si>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</si>
  <si>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</si>
  <si>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</si>
  <si>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</si>
  <si>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</si>
  <si>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</si>
  <si>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</si>
  <si>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</si>
  <si>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</si>
  <si>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</si>
  <si>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</si>
  <si>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</si>
  <si>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</si>
  <si>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</si>
  <si>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</si>
  <si>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</si>
  <si>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</si>
  <si>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</si>
  <si>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</si>
  <si>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</si>
  <si>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</si>
  <si>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</si>
  <si>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</si>
  <si>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</si>
  <si>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</si>
  <si>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</si>
  <si>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</si>
  <si>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</si>
  <si>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</si>
  <si>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</si>
  <si>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</si>
  <si>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</si>
  <si>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</si>
  <si>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</si>
  <si>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</si>
  <si>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</si>
  <si>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</si>
  <si>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</si>
  <si>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</si>
  <si>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</si>
  <si>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</si>
  <si>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</si>
  <si>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</si>
  <si>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</si>
  <si>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</si>
  <si>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</si>
  <si>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</si>
  <si>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</si>
  <si>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</si>
  <si>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</si>
  <si>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</si>
  <si>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</si>
  <si>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</si>
  <si>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</si>
  <si>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</si>
  <si>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</si>
  <si>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</si>
  <si>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</si>
  <si>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</si>
  <si>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</si>
  <si>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</si>
  <si>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</si>
  <si>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</si>
  <si>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</si>
  <si>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</si>
  <si>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</si>
  <si>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</si>
  <si>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</si>
  <si>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</si>
  <si>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</si>
  <si>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</si>
  <si>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</si>
  <si>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</si>
  <si>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</si>
  <si>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</si>
  <si>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</si>
  <si>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</si>
  <si>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</si>
  <si>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</si>
  <si>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</si>
  <si>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</si>
  <si>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</si>
  <si>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</si>
  <si>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</si>
  <si>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</si>
  <si>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</si>
  <si>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</si>
  <si>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</si>
  <si>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</si>
  <si>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</si>
  <si>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</si>
  <si>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</si>
  <si>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</si>
  <si>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</si>
  <si>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</si>
  <si>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</si>
  <si>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</si>
  <si>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</si>
  <si>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</si>
  <si>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</si>
  <si>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</si>
  <si>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</si>
  <si>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</si>
  <si>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</si>
  <si>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</si>
  <si>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</si>
  <si>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</si>
  <si>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</si>
  <si>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</si>
  <si>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</si>
  <si>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</si>
  <si>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</si>
  <si>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</si>
  <si>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</si>
  <si>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</si>
  <si>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</si>
  <si>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</si>
  <si>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</si>
  <si>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</si>
  <si>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</si>
  <si>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</si>
  <si>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</si>
  <si>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</si>
  <si>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</si>
  <si>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</si>
  <si>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</si>
  <si>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</si>
  <si>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</si>
  <si>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</si>
  <si>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</si>
  <si>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</si>
  <si>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</si>
  <si>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</si>
  <si>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</si>
  <si>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</si>
  <si>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</si>
  <si>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</si>
  <si>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</si>
  <si>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</si>
  <si>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</si>
  <si>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</si>
  <si>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</si>
  <si>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</si>
  <si>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</si>
  <si>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</si>
  <si>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</si>
  <si>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</si>
  <si>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</si>
  <si>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</si>
  <si>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</si>
  <si>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</si>
  <si>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</si>
  <si>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</si>
  <si>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</si>
  <si>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</si>
  <si>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</si>
  <si>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</si>
  <si>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</si>
  <si>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</si>
  <si>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</si>
  <si>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</si>
  <si>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</si>
  <si>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</si>
  <si>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</si>
  <si>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</si>
  <si>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</si>
  <si>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</si>
  <si>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</si>
  <si>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</si>
  <si>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</si>
  <si>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</si>
  <si>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</si>
  <si>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</si>
  <si>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</si>
  <si>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</si>
  <si>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</si>
  <si>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</si>
  <si>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</si>
  <si>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</si>
  <si>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</si>
  <si>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</si>
  <si>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</si>
  <si>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</si>
  <si>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</si>
  <si>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</si>
  <si>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</si>
  <si>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</si>
  <si>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</si>
  <si>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</si>
  <si>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</si>
  <si>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</si>
  <si>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</si>
  <si>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</si>
  <si>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</si>
  <si>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</si>
  <si>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</si>
  <si>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</si>
  <si>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</si>
  <si>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</si>
  <si>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</si>
  <si>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</si>
  <si>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</si>
  <si>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</si>
  <si>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</si>
  <si>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</si>
  <si>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</si>
  <si>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</si>
  <si>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</si>
  <si>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</si>
  <si>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</si>
  <si>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</si>
  <si>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</si>
  <si>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</si>
  <si>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</si>
  <si>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</si>
  <si>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</si>
  <si>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</si>
  <si>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</si>
  <si>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</si>
  <si>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</si>
  <si>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</si>
  <si>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</si>
  <si>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</si>
  <si>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</si>
  <si>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</si>
  <si>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</si>
  <si>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</si>
  <si>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</si>
  <si>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</si>
  <si>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</si>
  <si>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</si>
  <si>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</si>
  <si>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</si>
  <si>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</si>
  <si>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</si>
  <si>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</si>
  <si>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</si>
  <si>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</si>
  <si>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</si>
  <si>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</si>
  <si>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</si>
  <si>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</si>
  <si>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</si>
  <si>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</si>
  <si>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</si>
  <si>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</si>
  <si>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</si>
  <si>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</si>
  <si>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</si>
  <si>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</si>
  <si>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</si>
  <si>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</si>
  <si>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</si>
  <si>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</si>
  <si>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</si>
  <si>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</si>
  <si>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</si>
  <si>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</si>
  <si>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</si>
  <si>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</si>
  <si>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</si>
  <si>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</si>
  <si>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</si>
  <si>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</si>
  <si>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</si>
  <si>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</si>
  <si>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</si>
  <si>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</si>
  <si>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</si>
  <si>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</si>
  <si>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</si>
  <si>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</si>
  <si>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</si>
  <si>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</si>
  <si>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</si>
  <si>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</si>
  <si>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</si>
  <si>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</si>
  <si>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</si>
  <si>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</si>
  <si>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</si>
  <si>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</si>
  <si>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</si>
  <si>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</si>
  <si>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</si>
  <si>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</si>
  <si>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</si>
  <si>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</si>
  <si>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</si>
  <si>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</si>
  <si>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</si>
  <si>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</si>
  <si>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</si>
  <si>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</si>
  <si>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</si>
  <si>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</si>
  <si>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</si>
  <si>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</si>
  <si>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</si>
  <si>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</si>
  <si>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</si>
  <si>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</si>
  <si>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</si>
  <si>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</si>
  <si>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</si>
  <si>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</si>
  <si>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</si>
  <si>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</si>
  <si>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</si>
  <si>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</si>
  <si>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</si>
  <si>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</si>
  <si>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</si>
  <si>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</si>
  <si>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</si>
  <si>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</si>
  <si>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</si>
  <si>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</si>
  <si>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</si>
  <si>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</si>
  <si>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</si>
  <si>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</si>
  <si>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</si>
  <si>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</si>
  <si>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</si>
  <si>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</si>
  <si>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</si>
  <si>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</si>
  <si>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</si>
  <si>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</si>
  <si>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</si>
  <si>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</si>
  <si>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</si>
  <si>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</si>
  <si>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</si>
  <si>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</si>
  <si>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</si>
  <si>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</si>
  <si>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</si>
  <si>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</si>
  <si>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</si>
  <si>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</si>
  <si>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</si>
  <si>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</si>
  <si>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</si>
  <si>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</si>
  <si>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</si>
  <si>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</si>
  <si>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</si>
  <si>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</si>
  <si>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</si>
  <si>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</si>
  <si>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</si>
  <si>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</si>
  <si>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</si>
  <si>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</si>
  <si>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</si>
  <si>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</si>
  <si>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</si>
  <si>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</si>
  <si>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</si>
  <si>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</si>
  <si>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</si>
  <si>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</si>
  <si>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</si>
  <si>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</si>
  <si>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</si>
  <si>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</si>
  <si>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</si>
  <si>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</si>
  <si>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</si>
  <si>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</si>
  <si>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</si>
  <si>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</si>
  <si>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</si>
  <si>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</si>
  <si>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</si>
  <si>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</si>
  <si>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</si>
  <si>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</si>
  <si>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</si>
  <si>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</si>
  <si>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</si>
  <si>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</si>
  <si>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</si>
  <si>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</si>
  <si>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</si>
  <si>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</si>
  <si>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</si>
  <si>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</si>
  <si>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</si>
  <si>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</si>
  <si>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</si>
  <si>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</si>
  <si>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</si>
  <si>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</si>
  <si>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</si>
  <si>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</si>
  <si>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</si>
  <si>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</si>
  <si>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</si>
  <si>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</si>
  <si>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</si>
  <si>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</si>
  <si>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</si>
  <si>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</si>
  <si>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</si>
  <si>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</si>
  <si>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</si>
  <si>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</si>
  <si>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</si>
  <si>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</si>
  <si>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</si>
  <si>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</si>
  <si>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</si>
  <si>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</si>
  <si>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</si>
  <si>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</si>
  <si>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</si>
  <si>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</si>
  <si>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</si>
  <si>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</si>
  <si>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</si>
  <si>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</si>
  <si>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</si>
  <si>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</si>
  <si>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</si>
  <si>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</si>
  <si>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</si>
  <si>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</si>
  <si>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</si>
  <si>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</si>
  <si>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</si>
  <si>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</si>
  <si>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</si>
  <si>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</si>
  <si>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</si>
  <si>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</si>
  <si>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</si>
  <si>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</si>
  <si>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</si>
  <si>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</si>
  <si>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</si>
  <si>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</si>
  <si>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</si>
  <si>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</si>
  <si>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</si>
  <si>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</si>
  <si>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</si>
  <si>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</si>
  <si>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</si>
  <si>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</si>
  <si>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</si>
  <si>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</si>
  <si>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</si>
  <si>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</si>
  <si>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</si>
  <si>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</si>
  <si>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</si>
  <si>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</si>
  <si>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</si>
  <si>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</si>
  <si>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</si>
  <si>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</si>
  <si>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</si>
  <si>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</si>
  <si>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</si>
  <si>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</si>
  <si>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</si>
  <si>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</si>
  <si>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</si>
  <si>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</si>
  <si>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</si>
  <si>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</si>
  <si>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</si>
  <si>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</si>
  <si>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</si>
  <si>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</si>
  <si>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</si>
  <si>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</si>
  <si>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</si>
  <si>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</si>
  <si>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</si>
  <si>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</si>
  <si>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</si>
  <si>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</si>
  <si>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</si>
  <si>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</si>
  <si>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</si>
  <si>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</si>
  <si>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</si>
  <si>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</si>
  <si>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</si>
  <si>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</si>
  <si>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</si>
  <si>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</si>
  <si>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</si>
  <si>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</si>
  <si>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</si>
  <si>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</si>
  <si>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</si>
  <si>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</si>
  <si>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</si>
  <si>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</si>
  <si>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</si>
  <si>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</si>
  <si>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</si>
  <si>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</si>
  <si>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</si>
  <si>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</si>
  <si>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</si>
  <si>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</si>
  <si>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</si>
  <si>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</si>
  <si>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</si>
  <si>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</si>
  <si>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</si>
  <si>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</si>
  <si>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</si>
  <si>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</si>
  <si>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</si>
  <si>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</si>
  <si>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</si>
  <si>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</si>
  <si>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</si>
  <si>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</si>
  <si>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</si>
  <si>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</si>
  <si>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</si>
  <si>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</si>
  <si>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</si>
  <si>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</si>
  <si>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</si>
  <si>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</si>
  <si>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</si>
  <si>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</si>
  <si>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</si>
  <si>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</si>
  <si>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</si>
  <si>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</si>
  <si>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</si>
  <si>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</si>
  <si>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</si>
  <si>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</si>
  <si>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</si>
  <si>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</si>
  <si>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</si>
  <si>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</si>
  <si>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</si>
  <si>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</si>
  <si>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</si>
  <si>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</si>
  <si>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</si>
  <si>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</si>
  <si>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</si>
  <si>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</si>
  <si>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</si>
  <si>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</si>
  <si>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</si>
  <si>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</si>
  <si>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</si>
  <si>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</si>
  <si>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</si>
  <si>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</si>
  <si>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</si>
  <si>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</si>
  <si>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</si>
  <si>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</si>
  <si>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</si>
  <si>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</si>
  <si>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</si>
  <si>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</si>
  <si>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</si>
  <si>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</si>
  <si>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</si>
  <si>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</si>
  <si>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</si>
  <si>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</si>
  <si>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</si>
  <si>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</si>
  <si>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</si>
  <si>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</si>
  <si>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</si>
  <si>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</si>
  <si>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</si>
  <si>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</si>
  <si>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</si>
  <si>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</si>
  <si>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</si>
  <si>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</si>
  <si>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</si>
  <si>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</si>
  <si>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</si>
  <si>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</si>
  <si>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</si>
  <si>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</si>
  <si>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</si>
  <si>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</si>
  <si>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</si>
  <si>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</si>
  <si>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</si>
  <si>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</si>
  <si>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</si>
  <si>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</si>
  <si>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</si>
  <si>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</si>
  <si>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</si>
  <si>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</si>
  <si>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</si>
  <si>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</si>
  <si>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</si>
  <si>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</si>
  <si>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</si>
  <si>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</si>
  <si>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</si>
  <si>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</si>
  <si>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</si>
  <si>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</si>
  <si>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</si>
  <si>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</si>
  <si>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</si>
  <si>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</si>
  <si>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</si>
  <si>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</si>
  <si>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</si>
  <si>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</si>
  <si>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</si>
  <si>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</si>
  <si>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</si>
  <si>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</si>
  <si>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</si>
  <si>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</si>
  <si>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</si>
  <si>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</si>
  <si>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</si>
  <si>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</si>
  <si>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</si>
  <si>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</si>
  <si>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</si>
  <si>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</si>
  <si>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</si>
  <si>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</si>
  <si>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</si>
  <si>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</si>
  <si>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</si>
  <si>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</si>
  <si>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</si>
  <si>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</si>
  <si>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</si>
  <si>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</si>
  <si>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</si>
  <si>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</si>
  <si>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</si>
  <si>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</si>
  <si>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</si>
  <si>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</si>
  <si>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</si>
  <si>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</si>
  <si>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</si>
  <si>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</si>
  <si>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</si>
  <si>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</si>
  <si>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</si>
  <si>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</si>
  <si>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</si>
  <si>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</si>
  <si>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</si>
  <si>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</si>
  <si>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</si>
  <si>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</si>
  <si>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</si>
  <si>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</si>
  <si>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</si>
  <si>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</si>
  <si>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</si>
  <si>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</si>
  <si>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</si>
  <si>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</si>
  <si>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</si>
  <si>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</si>
  <si>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</si>
  <si>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</si>
  <si>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</si>
  <si>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</si>
  <si>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</si>
  <si>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</si>
  <si>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</si>
  <si>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</si>
  <si>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</si>
  <si>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</si>
  <si>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</si>
  <si>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</si>
  <si>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</si>
  <si>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</si>
  <si>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</si>
  <si>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</si>
  <si>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</si>
  <si>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</si>
  <si>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</si>
  <si>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</si>
  <si>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</si>
  <si>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</si>
  <si>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</si>
  <si>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</si>
  <si>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</si>
  <si>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</si>
  <si>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</si>
  <si>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</si>
  <si>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</si>
  <si>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</si>
  <si>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</si>
  <si>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</si>
  <si>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</si>
  <si>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</si>
  <si>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</si>
  <si>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</si>
  <si>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</si>
  <si>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</si>
  <si>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</si>
  <si>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</si>
  <si>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</si>
  <si>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</si>
  <si>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</si>
  <si>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</si>
  <si>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</si>
  <si>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</si>
  <si>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</si>
  <si>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</si>
  <si>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</si>
  <si>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</si>
  <si>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</si>
  <si>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</si>
  <si>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</si>
  <si>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</si>
  <si>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</si>
  <si>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</si>
  <si>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</si>
  <si>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</si>
  <si>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</si>
  <si>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</si>
  <si>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</si>
  <si>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</si>
  <si>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</si>
  <si>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</si>
  <si>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</si>
  <si>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</si>
  <si>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</si>
  <si>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</si>
  <si>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</si>
  <si>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</si>
  <si>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</si>
  <si>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</si>
  <si>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</si>
  <si>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</si>
  <si>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</si>
  <si>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</si>
  <si>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</si>
  <si>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</si>
  <si>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</si>
  <si>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</si>
  <si>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</si>
  <si>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</si>
  <si>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</si>
  <si>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</si>
  <si>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</si>
  <si>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</si>
  <si>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</si>
  <si>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</si>
  <si>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</si>
  <si>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</si>
  <si>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</si>
  <si>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</si>
  <si>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</si>
  <si>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</si>
  <si>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</si>
  <si>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</si>
  <si>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</si>
  <si>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</si>
  <si>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</si>
  <si>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</si>
  <si>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</si>
  <si>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</si>
  <si>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</si>
  <si>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</si>
  <si>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</si>
  <si>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</si>
  <si>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</si>
  <si>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</si>
  <si>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</si>
  <si>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</si>
  <si>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</si>
  <si>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</si>
  <si>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</si>
  <si>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</si>
  <si>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</si>
  <si>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</si>
  <si>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</si>
  <si>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</si>
  <si>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</si>
  <si>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</si>
  <si>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</si>
  <si>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</si>
  <si>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</si>
  <si>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</si>
  <si>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</si>
  <si>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</si>
  <si>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</si>
  <si>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</si>
  <si>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</si>
  <si>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</si>
  <si>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</si>
  <si>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</si>
  <si>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</si>
  <si>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</si>
  <si>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</si>
  <si>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</si>
  <si>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</si>
  <si>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</si>
  <si>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</si>
  <si>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</si>
  <si>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</si>
  <si>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</si>
  <si>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</si>
  <si>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</si>
  <si>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</si>
  <si>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</si>
  <si>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</si>
  <si>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</si>
  <si>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</si>
  <si>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</si>
  <si>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</si>
  <si>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</si>
  <si>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</si>
  <si>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</si>
  <si>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</si>
  <si>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</si>
  <si>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</si>
  <si>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</si>
  <si>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</si>
  <si>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</si>
  <si>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</si>
  <si>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</si>
  <si>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</si>
  <si>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</si>
  <si>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</si>
  <si>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</si>
  <si>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</si>
  <si>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</si>
  <si>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</si>
  <si>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</si>
  <si>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</si>
  <si>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</si>
  <si>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</si>
  <si>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</si>
  <si>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</si>
  <si>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</si>
  <si>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</si>
  <si>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</si>
  <si>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</si>
  <si>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</si>
  <si>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</si>
  <si>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</si>
  <si>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</si>
  <si>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</si>
  <si>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</si>
  <si>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</si>
  <si>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</si>
  <si>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</si>
  <si>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</si>
  <si>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</si>
  <si>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</si>
  <si>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</si>
  <si>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</si>
  <si>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</si>
  <si>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</si>
  <si>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</si>
  <si>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</si>
  <si>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</si>
  <si>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</si>
  <si>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</si>
  <si>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</si>
  <si>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</si>
  <si>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</si>
  <si>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</si>
  <si>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</si>
  <si>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</si>
  <si>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</si>
  <si>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</si>
  <si>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</si>
  <si>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</si>
  <si>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</si>
  <si>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</si>
  <si>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</si>
  <si>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</si>
  <si>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</si>
  <si>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</si>
  <si>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</si>
  <si>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</si>
  <si>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</si>
  <si>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</si>
  <si>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</si>
  <si>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</si>
  <si>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</si>
  <si>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</si>
  <si>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</si>
  <si>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</si>
  <si>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</si>
  <si>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</si>
  <si>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</si>
  <si>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</si>
  <si>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</si>
  <si>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</si>
  <si>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</si>
  <si>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</si>
  <si>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</si>
  <si>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</si>
  <si>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</si>
  <si>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</si>
  <si>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</si>
  <si>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</si>
  <si>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</si>
  <si>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</si>
  <si>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</si>
  <si>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</si>
  <si>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</si>
  <si>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</si>
  <si>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</si>
  <si>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</si>
  <si>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</si>
  <si>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</si>
  <si>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</si>
  <si>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</si>
  <si>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</si>
  <si>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</si>
  <si>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</si>
  <si>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</si>
  <si>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</si>
  <si>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</si>
  <si>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</si>
  <si>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</si>
  <si>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</si>
  <si>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</si>
  <si>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</si>
  <si>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</si>
  <si>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</si>
  <si>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</si>
  <si>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</si>
  <si>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</si>
  <si>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</si>
  <si>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</si>
  <si>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</si>
  <si>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</si>
  <si>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</si>
  <si>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</si>
  <si>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</si>
  <si>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</si>
  <si>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</si>
  <si>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</si>
  <si>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</si>
  <si>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</si>
  <si>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</si>
  <si>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</si>
  <si>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</si>
  <si>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</si>
  <si>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</si>
  <si>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</si>
  <si>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</si>
  <si>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</si>
  <si>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</si>
  <si>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</si>
  <si>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</si>
  <si>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</si>
  <si>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</si>
  <si>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</si>
  <si>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</si>
  <si>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</si>
  <si>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</si>
  <si>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</si>
  <si>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</si>
  <si>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</si>
  <si>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</si>
  <si>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</si>
  <si>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</si>
  <si>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</si>
  <si>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</si>
  <si>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</si>
  <si>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</si>
  <si>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</si>
  <si>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</si>
  <si>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</si>
  <si>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</si>
  <si>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</si>
  <si>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</si>
  <si>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</si>
  <si>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</si>
  <si>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</si>
  <si>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</si>
  <si>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</si>
  <si>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</si>
  <si>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</si>
  <si>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</si>
  <si>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</si>
  <si>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</si>
  <si>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</si>
  <si>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</si>
  <si>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</si>
  <si>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</si>
  <si>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</si>
  <si>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</si>
  <si>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</si>
  <si>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</si>
  <si>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</si>
  <si>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</si>
  <si>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</si>
  <si>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</si>
  <si>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</si>
  <si>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</si>
  <si>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</si>
  <si>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</si>
  <si>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</si>
  <si>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</si>
  <si>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</si>
  <si>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</si>
  <si>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</si>
  <si>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</si>
  <si>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</si>
  <si>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</si>
  <si>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</si>
  <si>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</si>
  <si>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</si>
  <si>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</si>
  <si>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</si>
  <si>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</si>
  <si>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</si>
  <si>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</si>
  <si>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</si>
  <si>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</si>
  <si>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</si>
  <si>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</si>
  <si>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</si>
  <si>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</si>
  <si>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</si>
  <si>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</si>
  <si>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</si>
  <si>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</si>
  <si>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</si>
  <si>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</si>
  <si>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</si>
  <si>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</si>
  <si>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</si>
  <si>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</si>
  <si>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</si>
  <si>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</si>
  <si>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</si>
  <si>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</si>
  <si>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</si>
  <si>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</si>
  <si>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</si>
  <si>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</si>
  <si>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</si>
  <si>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</si>
  <si>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</si>
  <si>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</si>
  <si>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</si>
  <si>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</si>
  <si>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</si>
  <si>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</si>
  <si>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</si>
  <si>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</si>
  <si>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</si>
  <si>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</si>
  <si>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</si>
  <si>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</si>
  <si>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</si>
  <si>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</si>
  <si>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</si>
  <si>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</si>
  <si>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</si>
  <si>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</si>
  <si>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</si>
  <si>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</si>
  <si>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</si>
  <si>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</si>
  <si>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</si>
  <si>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</si>
  <si>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</si>
  <si>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</si>
  <si>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</si>
  <si>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</si>
  <si>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</si>
  <si>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</si>
  <si>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</si>
  <si>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</si>
  <si>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</si>
  <si>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</si>
  <si>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</si>
  <si>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</si>
  <si>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</si>
  <si>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</si>
  <si>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</si>
  <si>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</si>
  <si>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</si>
  <si>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</si>
  <si>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</si>
  <si>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</si>
  <si>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</si>
  <si>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</si>
  <si>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</si>
  <si>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</si>
  <si>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</si>
  <si>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</si>
  <si>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</si>
  <si>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</si>
  <si>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</si>
  <si>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</si>
  <si>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</si>
  <si>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</si>
  <si>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</si>
  <si>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</si>
  <si>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</si>
  <si>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</si>
  <si>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</si>
  <si>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</si>
  <si>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</si>
  <si>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</si>
  <si>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</si>
  <si>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</si>
  <si>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</si>
  <si>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</si>
  <si>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</si>
  <si>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</si>
  <si>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</si>
  <si>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</si>
  <si>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</si>
  <si>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</si>
  <si>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</si>
  <si>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</si>
  <si>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</si>
  <si>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</si>
  <si>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</si>
  <si>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</si>
  <si>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</si>
  <si>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</si>
  <si>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</si>
  <si>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</si>
  <si>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</si>
  <si>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</si>
  <si>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</si>
  <si>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</si>
  <si>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</si>
  <si>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</si>
  <si>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</si>
  <si>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</si>
  <si>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</si>
  <si>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</si>
  <si>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</si>
  <si>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</si>
  <si>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</si>
  <si>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</si>
  <si>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</si>
  <si>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</si>
  <si>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</si>
  <si>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</si>
  <si>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</si>
  <si>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</si>
  <si>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</si>
  <si>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</si>
  <si>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</si>
  <si>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</si>
  <si>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</si>
  <si>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</si>
  <si>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</si>
  <si>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</si>
  <si>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</si>
  <si>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</si>
  <si>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</si>
  <si>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</si>
  <si>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</si>
  <si>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</si>
  <si>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</si>
  <si>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</si>
  <si>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</si>
  <si>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</si>
  <si>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</si>
  <si>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</si>
  <si>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</si>
  <si>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</si>
  <si>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</si>
  <si>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</si>
  <si>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</si>
  <si>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</si>
  <si>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</si>
  <si>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</si>
  <si>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</si>
  <si>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</si>
  <si>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</si>
  <si>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</si>
  <si>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</si>
  <si>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</si>
  <si>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</si>
  <si>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</si>
  <si>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</si>
  <si>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</si>
  <si>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</si>
  <si>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</si>
  <si>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</si>
  <si>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</si>
  <si>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</si>
  <si>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</si>
  <si>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</si>
  <si>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</si>
  <si>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</si>
  <si>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</si>
  <si>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</si>
  <si>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</si>
  <si>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</si>
  <si>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</si>
  <si>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</si>
  <si>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</si>
  <si>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</si>
  <si>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</si>
  <si>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</si>
  <si>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</si>
  <si>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</si>
  <si>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</si>
  <si>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</si>
  <si>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</si>
  <si>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</si>
  <si>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</si>
  <si>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</si>
  <si>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</si>
  <si>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</si>
  <si>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</si>
  <si>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</si>
  <si>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</si>
  <si>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</si>
  <si>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</si>
  <si>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</si>
  <si>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</si>
  <si>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</si>
  <si>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</si>
  <si>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</si>
  <si>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</si>
  <si>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</si>
  <si>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</si>
  <si>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</si>
  <si>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</si>
  <si>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</si>
  <si>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</si>
  <si>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</si>
  <si>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</si>
  <si>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</si>
  <si>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</si>
  <si>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</si>
  <si>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</si>
  <si>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</si>
  <si>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</si>
  <si>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</si>
  <si>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</si>
  <si>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</si>
  <si>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</si>
  <si>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</si>
  <si>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</si>
  <si>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</si>
  <si>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</si>
  <si>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</si>
  <si>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</si>
  <si>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</si>
  <si>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</si>
  <si>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</si>
  <si>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</si>
  <si>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</si>
  <si>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</si>
  <si>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</si>
  <si>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</si>
  <si>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</si>
  <si>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</si>
  <si>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</si>
  <si>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</si>
  <si>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</si>
  <si>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</si>
  <si>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</si>
  <si>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</si>
  <si>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</si>
  <si>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</si>
  <si>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</si>
  <si>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</si>
  <si>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</si>
  <si>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</si>
  <si>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</si>
  <si>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</si>
  <si>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</si>
  <si>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</si>
  <si>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</si>
  <si>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</si>
  <si>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</si>
  <si>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</si>
  <si>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</si>
  <si>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</si>
  <si>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</si>
  <si>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</si>
  <si>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</si>
  <si>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</si>
  <si>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</si>
  <si>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</si>
  <si>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</si>
  <si>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</si>
  <si>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</si>
  <si>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</si>
  <si>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</si>
  <si>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</si>
  <si>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</si>
  <si>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</si>
  <si>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</si>
  <si>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</si>
  <si>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</si>
  <si>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</si>
  <si>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</si>
  <si>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</si>
  <si>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</si>
  <si>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</si>
  <si>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</si>
  <si>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</si>
  <si>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</si>
  <si>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</si>
  <si>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</si>
  <si>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</si>
  <si>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</si>
  <si>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</si>
  <si>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</si>
  <si>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</si>
  <si>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</si>
  <si>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</si>
  <si>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</si>
  <si>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</si>
  <si>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</si>
  <si>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</si>
  <si>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</si>
  <si>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</si>
  <si>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</si>
  <si>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</si>
  <si>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</si>
  <si>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</si>
  <si>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</si>
  <si>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</si>
  <si>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</si>
  <si>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</si>
  <si>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</si>
  <si>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</si>
  <si>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</si>
  <si>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</si>
  <si>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</si>
  <si>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</si>
  <si>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</si>
  <si>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</si>
  <si>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</si>
  <si>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</si>
  <si>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</si>
  <si>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</si>
  <si>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</si>
  <si>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</si>
  <si>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</si>
  <si>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</si>
  <si>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</si>
  <si>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</si>
  <si>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</si>
  <si>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</si>
  <si>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</si>
  <si>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</si>
  <si>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</si>
  <si>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</si>
  <si>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</si>
  <si>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</si>
  <si>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</si>
  <si>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</si>
  <si>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</si>
  <si>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</si>
  <si>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</si>
  <si>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</si>
  <si>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</si>
  <si>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</si>
  <si>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</si>
  <si>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</si>
  <si>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</si>
  <si>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</si>
  <si>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</si>
  <si>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</si>
  <si>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</si>
  <si>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</si>
  <si>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</si>
  <si>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</si>
  <si>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</si>
  <si>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</si>
  <si>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</si>
  <si>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</si>
  <si>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</si>
  <si>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</si>
  <si>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</si>
  <si>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</si>
  <si>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</si>
  <si>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</si>
  <si>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</si>
  <si>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</si>
  <si>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</si>
  <si>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</si>
  <si>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</si>
  <si>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</si>
  <si>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</si>
  <si>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</si>
  <si>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</si>
  <si>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</si>
  <si>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</si>
  <si>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</si>
  <si>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</si>
  <si>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</si>
  <si>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</si>
  <si>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</si>
  <si>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</si>
  <si>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</si>
  <si>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</si>
  <si>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</si>
  <si>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</si>
  <si>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</si>
  <si>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</si>
  <si>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</si>
  <si>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</si>
  <si>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</si>
  <si>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</si>
  <si>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</si>
  <si>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</si>
  <si>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</si>
  <si>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</si>
  <si>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</si>
  <si>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</si>
  <si>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</si>
  <si>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</si>
  <si>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</si>
  <si>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</si>
  <si>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</si>
  <si>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</si>
  <si>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</si>
  <si>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</si>
  <si>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</si>
  <si>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</si>
  <si>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</si>
  <si>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</si>
  <si>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</si>
  <si>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</si>
  <si>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</si>
  <si>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</si>
  <si>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</si>
  <si>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</si>
  <si>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</si>
  <si>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</si>
  <si>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</si>
  <si>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</si>
  <si>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</si>
  <si>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</si>
  <si>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</si>
  <si>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</si>
  <si>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</si>
  <si>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</si>
  <si>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</si>
  <si>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</si>
  <si>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</si>
  <si>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</si>
  <si>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</si>
  <si>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</si>
  <si>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</si>
  <si>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</si>
  <si>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</si>
  <si>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</si>
  <si>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</si>
  <si>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</si>
  <si>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</si>
  <si>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</si>
  <si>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</si>
  <si>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</si>
  <si>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</si>
  <si>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</si>
  <si>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</si>
  <si>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</si>
  <si>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</si>
  <si>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</si>
  <si>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</si>
  <si>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</si>
  <si>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</si>
  <si>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</si>
  <si>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</si>
  <si>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</si>
  <si>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</si>
  <si>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</si>
  <si>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</si>
  <si>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</si>
  <si>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</si>
  <si>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</si>
  <si>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</si>
  <si>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</si>
  <si>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</si>
  <si>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</si>
  <si>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</si>
  <si>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</si>
  <si>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</si>
  <si>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</si>
  <si>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</si>
  <si>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</si>
  <si>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</si>
  <si>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</si>
  <si>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</si>
  <si>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</si>
  <si>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</si>
  <si>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</si>
  <si>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</si>
  <si>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</si>
  <si>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</si>
  <si>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</si>
  <si>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</si>
  <si>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</si>
  <si>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</si>
  <si>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</si>
  <si>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</si>
  <si>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</si>
  <si>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</si>
  <si>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</si>
  <si>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</si>
  <si>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</si>
  <si>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</si>
  <si>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</si>
  <si>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</si>
  <si>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</si>
  <si>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</si>
  <si>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</si>
  <si>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</si>
  <si>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</si>
  <si>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</si>
  <si>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</si>
  <si>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</si>
  <si>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</si>
  <si>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</si>
  <si>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</si>
  <si>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</si>
  <si>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</si>
  <si>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</si>
  <si>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</si>
  <si>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</si>
  <si>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</si>
  <si>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</si>
  <si>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</si>
  <si>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</si>
  <si>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</si>
  <si>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</si>
  <si>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</si>
  <si>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</si>
  <si>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</si>
  <si>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</si>
  <si>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</si>
  <si>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</si>
  <si>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</si>
  <si>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</si>
  <si>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</si>
  <si>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</si>
  <si>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</si>
  <si>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</si>
  <si>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</si>
  <si>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</si>
  <si>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</si>
  <si>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</si>
  <si>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</si>
  <si>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</si>
  <si>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</si>
  <si>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</si>
  <si>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</si>
  <si>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</si>
  <si>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</si>
  <si>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</si>
  <si>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</si>
  <si>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</si>
  <si>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</si>
  <si>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</si>
  <si>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</si>
  <si>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</si>
  <si>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</si>
  <si>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</si>
  <si>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</si>
  <si>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</si>
  <si>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</si>
  <si>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</si>
  <si>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</si>
  <si>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</si>
  <si>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</si>
  <si>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</si>
  <si>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</si>
  <si>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</si>
  <si>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</si>
  <si>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</si>
  <si>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</si>
  <si>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</si>
  <si>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</si>
  <si>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</si>
  <si>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</si>
  <si>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</si>
  <si>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</si>
  <si>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</si>
  <si>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</si>
  <si>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</si>
  <si>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</si>
  <si>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</si>
  <si>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</si>
  <si>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</si>
  <si>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</si>
  <si>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</si>
  <si>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</si>
  <si>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</si>
  <si>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</si>
  <si>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</si>
  <si>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</si>
  <si>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</si>
  <si>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</si>
  <si>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</si>
  <si>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</si>
  <si>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</si>
  <si>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</si>
  <si>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</si>
  <si>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</si>
  <si>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</si>
  <si>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</si>
  <si>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</si>
  <si>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</si>
  <si>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</si>
  <si>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</si>
  <si>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</si>
  <si>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</si>
  <si>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</si>
  <si>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</si>
  <si>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</si>
  <si>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</si>
  <si>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</si>
  <si>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</si>
  <si>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</si>
  <si>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</si>
  <si>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</si>
  <si>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</si>
  <si>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</si>
  <si>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</si>
  <si>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</si>
  <si>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</si>
  <si>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</si>
  <si>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</si>
  <si>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</si>
  <si>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</si>
  <si>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</si>
  <si>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</si>
  <si>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</si>
  <si>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</si>
  <si>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</si>
  <si>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</si>
  <si>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</si>
  <si>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</si>
  <si>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</si>
  <si>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</si>
  <si>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</si>
  <si>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</si>
  <si>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</si>
  <si>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</si>
  <si>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</si>
  <si>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</si>
  <si>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</si>
  <si>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</si>
  <si>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</si>
  <si>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</si>
  <si>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</si>
  <si>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</si>
  <si>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</si>
  <si>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</si>
  <si>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</si>
  <si>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</si>
  <si>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</si>
  <si>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</si>
  <si>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</si>
  <si>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</si>
  <si>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</si>
  <si>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</si>
  <si>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</si>
  <si>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</si>
  <si>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</si>
  <si>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</si>
  <si>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</si>
  <si>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</si>
  <si>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</si>
  <si>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</si>
  <si>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</si>
  <si>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</si>
  <si>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</si>
  <si>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</si>
  <si>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</si>
  <si>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</si>
  <si>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</si>
  <si>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</si>
  <si>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</si>
  <si>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</si>
  <si>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</si>
  <si>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</si>
  <si>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</si>
  <si>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</si>
  <si>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</si>
  <si>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</si>
  <si>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</si>
  <si>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</si>
  <si>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</si>
  <si>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</si>
  <si>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</si>
  <si>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</si>
  <si>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</si>
  <si>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</si>
  <si>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</si>
  <si>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</si>
  <si>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</si>
  <si>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</si>
  <si>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</si>
  <si>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</si>
  <si>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</si>
  <si>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</si>
  <si>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</si>
  <si>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</si>
  <si>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</si>
  <si>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</si>
  <si>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</si>
  <si>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</si>
  <si>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</si>
  <si>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</si>
  <si>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</si>
  <si>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</si>
  <si>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</si>
  <si>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</si>
  <si>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</si>
  <si>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</si>
  <si>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</si>
  <si>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</si>
  <si>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</si>
  <si>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</si>
  <si>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</si>
  <si>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</si>
  <si>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</si>
  <si>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</si>
  <si>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</si>
  <si>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</si>
  <si>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</si>
  <si>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</si>
  <si>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</si>
  <si>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</si>
  <si>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</si>
  <si>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</si>
  <si>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</si>
  <si>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</si>
  <si>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</si>
  <si>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</si>
  <si>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</si>
  <si>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</si>
  <si>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</si>
  <si>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</si>
  <si>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</si>
  <si>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</si>
  <si>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</si>
  <si>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</si>
  <si>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</si>
  <si>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</si>
  <si>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</si>
  <si>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</si>
  <si>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</si>
  <si>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</si>
  <si>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</si>
  <si>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</si>
  <si>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</si>
  <si>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</si>
  <si>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</si>
  <si>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</si>
  <si>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</si>
  <si>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</si>
  <si>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</si>
  <si>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</si>
  <si>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</si>
  <si>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</si>
  <si>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</si>
  <si>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</si>
  <si>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</si>
  <si>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</si>
  <si>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</si>
  <si>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</si>
  <si>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</si>
  <si>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</si>
  <si>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</si>
  <si>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</si>
  <si>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</si>
  <si>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</si>
  <si>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</si>
  <si>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</si>
  <si>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</si>
  <si>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</si>
  <si>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</si>
  <si>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</si>
  <si>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</si>
  <si>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</si>
  <si>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</si>
  <si>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</si>
  <si>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</si>
  <si>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</si>
  <si>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</si>
  <si>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</si>
  <si>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</si>
  <si>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</si>
  <si>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</si>
  <si>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</si>
  <si>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</si>
  <si>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</si>
  <si>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</si>
  <si>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</si>
  <si>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</si>
  <si>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</si>
  <si>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</si>
  <si>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</si>
  <si>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</si>
  <si>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</si>
  <si>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</si>
  <si>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</si>
  <si>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</si>
  <si>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</si>
  <si>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</si>
  <si>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</si>
  <si>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</si>
  <si>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</si>
  <si>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</si>
  <si>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</si>
  <si>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</si>
  <si>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</si>
  <si>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</si>
  <si>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</si>
  <si>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</si>
  <si>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</si>
  <si>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</si>
  <si>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</si>
  <si>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</si>
  <si>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</si>
  <si>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</si>
  <si>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</si>
  <si>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</si>
  <si>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</si>
  <si>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</si>
  <si>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</si>
  <si>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</si>
  <si>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</si>
  <si>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</si>
  <si>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</si>
  <si>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</si>
  <si>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</si>
  <si>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</si>
  <si>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</si>
  <si>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</si>
  <si>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</si>
  <si>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</si>
  <si>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</si>
  <si>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</si>
  <si>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</si>
  <si>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</si>
  <si>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</si>
  <si>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</si>
  <si>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</si>
  <si>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</si>
  <si>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</si>
  <si>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</si>
  <si>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</si>
  <si>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</si>
  <si>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</si>
  <si>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</si>
  <si>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</si>
  <si>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</si>
  <si>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</si>
  <si>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</si>
  <si>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</si>
  <si>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</si>
  <si>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</si>
  <si>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</si>
  <si>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</si>
  <si>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</si>
  <si>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</si>
  <si>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</si>
  <si>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</si>
  <si>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</si>
  <si>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</si>
  <si>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</si>
  <si>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</si>
  <si>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</si>
  <si>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</si>
  <si>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</si>
  <si>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</si>
  <si>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</si>
  <si>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</si>
  <si>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</si>
  <si>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</si>
  <si>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</si>
  <si>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</si>
  <si>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</si>
  <si>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</si>
  <si>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</si>
  <si>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</si>
  <si>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</si>
  <si>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</si>
  <si>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</si>
  <si>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</si>
  <si>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</si>
  <si>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</si>
  <si>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</si>
  <si>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</si>
  <si>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</si>
  <si>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</si>
  <si>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</si>
  <si>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</si>
  <si>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</si>
  <si>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</si>
  <si>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</si>
  <si>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</si>
  <si>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</si>
  <si>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</si>
  <si>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</si>
  <si>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</si>
  <si>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</si>
  <si>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</si>
  <si>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</si>
  <si>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</si>
  <si>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</si>
  <si>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</si>
  <si>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</si>
  <si>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</si>
  <si>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</si>
  <si>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</si>
  <si>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</si>
  <si>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</si>
  <si>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</si>
  <si>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</si>
  <si>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</si>
  <si>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</si>
  <si>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</si>
  <si>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</si>
  <si>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</si>
  <si>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</si>
  <si>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</si>
  <si>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</si>
  <si>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</si>
  <si>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</si>
  <si>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</si>
  <si>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</si>
  <si>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</si>
  <si>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</si>
  <si>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</si>
  <si>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</si>
  <si>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</si>
  <si>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</si>
  <si>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</si>
  <si>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</si>
  <si>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</si>
  <si>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</si>
  <si>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</si>
  <si>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</si>
  <si>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</si>
  <si>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</si>
  <si>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</si>
  <si>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</si>
  <si>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</si>
  <si>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</si>
  <si>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</si>
  <si>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</si>
  <si>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</si>
  <si>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</si>
  <si>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</si>
  <si>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</si>
  <si>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</si>
  <si>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</si>
  <si>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</si>
  <si>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</si>
  <si>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</si>
  <si>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</si>
  <si>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</si>
  <si>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</si>
  <si>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</si>
  <si>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</si>
  <si>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</si>
  <si>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</si>
  <si>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</si>
  <si>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</si>
  <si>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</si>
  <si>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</si>
  <si>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</si>
  <si>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</si>
  <si>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</si>
  <si>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</si>
  <si>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</si>
  <si>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</si>
  <si>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</si>
  <si>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</si>
  <si>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</si>
  <si>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</si>
  <si>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</si>
  <si>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</si>
  <si>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</si>
  <si>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</si>
  <si>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</si>
  <si>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</si>
  <si>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</si>
  <si>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</si>
  <si>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</si>
  <si>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</si>
  <si>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</si>
  <si>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</si>
  <si>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</si>
  <si>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</si>
  <si>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</si>
  <si>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</si>
  <si>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</si>
  <si>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</si>
  <si>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</si>
  <si>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</si>
  <si>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</si>
  <si>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</si>
  <si>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</si>
  <si>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</si>
  <si>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</si>
  <si>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</si>
  <si>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</si>
  <si>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</si>
  <si>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</si>
  <si>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</si>
  <si>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</si>
  <si>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</si>
  <si>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</si>
  <si>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</si>
  <si>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</si>
  <si>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</si>
  <si>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</si>
  <si>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</si>
  <si>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</si>
  <si>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</si>
  <si>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</si>
  <si>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</si>
  <si>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</si>
  <si>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</si>
  <si>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</si>
  <si>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</si>
  <si>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</si>
  <si>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</si>
  <si>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</si>
  <si>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</si>
  <si>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</si>
  <si>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</si>
  <si>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</si>
  <si>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</si>
  <si>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</si>
  <si>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</si>
  <si>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</si>
  <si>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</si>
  <si>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</si>
  <si>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</si>
  <si>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</si>
  <si>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</si>
  <si>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</si>
  <si>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</si>
  <si>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</si>
  <si>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</si>
  <si>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</si>
  <si>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</si>
  <si>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</si>
  <si>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</si>
  <si>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</si>
  <si>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</si>
  <si>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</si>
  <si>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</si>
  <si>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</si>
  <si>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</si>
  <si>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</si>
  <si>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</si>
  <si>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</si>
  <si>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</si>
  <si>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</si>
  <si>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</si>
  <si>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</si>
  <si>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</si>
  <si>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</si>
  <si>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</si>
  <si>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</si>
  <si>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</si>
  <si>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</si>
  <si>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</si>
  <si>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</si>
  <si>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</si>
  <si>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</si>
  <si>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</si>
  <si>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</si>
  <si>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</si>
  <si>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</si>
  <si>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</si>
  <si>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</si>
  <si>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</si>
  <si>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</si>
  <si>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</si>
  <si>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</si>
  <si>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</si>
  <si>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</si>
  <si>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</si>
  <si>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</si>
  <si>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</si>
  <si>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</si>
  <si>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</si>
  <si>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</si>
  <si>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</si>
  <si>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</si>
  <si>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</si>
  <si>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</si>
  <si>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</si>
  <si>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</si>
  <si>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</si>
  <si>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</si>
  <si>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</si>
  <si>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</si>
  <si>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</si>
  <si>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</si>
  <si>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</si>
  <si>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</si>
  <si>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</si>
  <si>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</si>
  <si>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</si>
  <si>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</si>
  <si>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</si>
  <si>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</si>
  <si>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</si>
  <si>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</si>
  <si>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</si>
  <si>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</si>
  <si>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</si>
  <si>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</si>
  <si>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</si>
  <si>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</si>
  <si>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</si>
  <si>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</si>
  <si>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</si>
  <si>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</si>
  <si>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</si>
  <si>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</si>
  <si>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</si>
  <si>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</si>
  <si>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</si>
  <si>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</si>
  <si>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</si>
  <si>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</si>
  <si>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</si>
  <si>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</si>
  <si>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</si>
  <si>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</si>
  <si>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</si>
  <si>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</si>
  <si>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</si>
  <si>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</si>
  <si>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</si>
  <si>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</si>
  <si>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</si>
  <si>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</si>
  <si>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</si>
  <si>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</si>
  <si>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</si>
  <si>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</si>
  <si>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</si>
  <si>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</si>
  <si>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</si>
  <si>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</si>
  <si>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</si>
  <si>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</si>
  <si>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</si>
  <si>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</si>
  <si>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</si>
  <si>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</si>
  <si>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</si>
  <si>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</si>
  <si>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</si>
  <si>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</si>
  <si>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</si>
  <si>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</si>
  <si>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</si>
  <si>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</si>
  <si>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</si>
  <si>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</si>
  <si>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</si>
  <si>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</si>
  <si>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</si>
  <si>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</si>
  <si>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</si>
  <si>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</si>
  <si>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</si>
  <si>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</si>
  <si>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</si>
  <si>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</si>
  <si>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</si>
  <si>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</si>
  <si>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</si>
  <si>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</si>
  <si>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</si>
  <si>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</si>
  <si>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</si>
  <si>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</si>
  <si>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</si>
  <si>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</si>
  <si>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</si>
  <si>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</si>
  <si>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</si>
  <si>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</si>
  <si>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</si>
  <si>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</si>
  <si>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</si>
  <si>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</si>
  <si>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</si>
  <si>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</si>
  <si>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</si>
  <si>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</si>
  <si>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</si>
  <si>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</si>
  <si>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</si>
  <si>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</si>
  <si>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</si>
  <si>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</si>
  <si>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</si>
  <si>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</si>
  <si>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</si>
  <si>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</si>
  <si>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</si>
  <si>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</si>
  <si>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</si>
  <si>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</si>
  <si>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</si>
  <si>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</si>
  <si>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</si>
  <si>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</si>
  <si>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</si>
  <si>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</si>
  <si>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</si>
  <si>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</si>
  <si>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</si>
  <si>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</si>
  <si>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</si>
  <si>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</si>
  <si>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</si>
  <si>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</si>
  <si>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</si>
  <si>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</si>
  <si>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</si>
  <si>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</si>
  <si>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</si>
  <si>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</si>
  <si>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</si>
  <si>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</si>
  <si>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</si>
  <si>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</si>
  <si>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</si>
  <si>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</si>
  <si>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</si>
  <si>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</si>
  <si>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</si>
  <si>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</si>
  <si>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</si>
  <si>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</si>
  <si>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</si>
  <si>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</si>
  <si>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</si>
  <si>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</si>
  <si>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</si>
  <si>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</si>
  <si>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</si>
  <si>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</si>
  <si>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</si>
  <si>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</si>
  <si>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</si>
  <si>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</si>
  <si>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</si>
  <si>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</si>
  <si>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</si>
  <si>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</si>
  <si>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</si>
  <si>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</si>
  <si>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</si>
  <si>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</si>
  <si>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</si>
  <si>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</si>
  <si>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</si>
  <si>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</si>
  <si>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</si>
  <si>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</si>
  <si>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</si>
  <si>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</si>
  <si>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</si>
  <si>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</si>
  <si>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</si>
  <si>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</si>
  <si>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</si>
  <si>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</si>
  <si>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</si>
  <si>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</si>
  <si>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</si>
  <si>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</si>
  <si>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</si>
  <si>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</si>
  <si>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</si>
  <si>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</si>
  <si>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</si>
  <si>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</si>
  <si>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</si>
  <si>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</si>
  <si>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</si>
  <si>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</si>
  <si>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</si>
  <si>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</si>
  <si>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</si>
  <si>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</si>
  <si>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</si>
  <si>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</si>
  <si>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</si>
  <si>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</si>
  <si>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</si>
  <si>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</si>
  <si>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</si>
  <si>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</si>
  <si>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</si>
  <si>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</si>
  <si>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</si>
  <si>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</si>
  <si>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</si>
  <si>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</si>
  <si>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</si>
  <si>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</si>
  <si>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</si>
  <si>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</si>
  <si>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</si>
  <si>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</si>
  <si>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</si>
  <si>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</si>
  <si>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</si>
  <si>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</si>
  <si>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</si>
  <si>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</si>
  <si>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</si>
  <si>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</si>
  <si>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</si>
  <si>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</si>
  <si>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</si>
  <si>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</si>
  <si>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</si>
  <si>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</si>
  <si>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</si>
  <si>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</si>
  <si>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</si>
  <si>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</si>
  <si>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</si>
  <si>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</si>
  <si>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</si>
  <si>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</si>
  <si>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</si>
  <si>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</si>
  <si>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</si>
  <si>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</si>
  <si>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</si>
  <si>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</si>
  <si>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</si>
  <si>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</si>
  <si>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</si>
  <si>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</si>
  <si>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</si>
  <si>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</si>
  <si>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</si>
  <si>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</si>
  <si>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</si>
  <si>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</si>
  <si>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</si>
  <si>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</si>
  <si>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</si>
  <si>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</si>
  <si>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</si>
  <si>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</si>
  <si>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</si>
  <si>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</si>
  <si>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</si>
  <si>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</si>
  <si>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</si>
  <si>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</si>
  <si>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</si>
  <si>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</si>
  <si>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</si>
  <si>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</si>
  <si>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</si>
  <si>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</si>
  <si>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</si>
  <si>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</si>
  <si>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</si>
  <si>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</si>
  <si>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</si>
  <si>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</si>
  <si>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</si>
  <si>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</si>
  <si>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</si>
  <si>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</si>
  <si>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</si>
  <si>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</si>
  <si>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</si>
  <si>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</si>
  <si>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</si>
  <si>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</si>
  <si>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</si>
  <si>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</si>
  <si>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</si>
  <si>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</si>
  <si>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</si>
  <si>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</si>
  <si>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</si>
  <si>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</si>
  <si>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</si>
  <si>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</si>
  <si>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</si>
  <si>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</si>
  <si>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</si>
  <si>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</si>
  <si>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</si>
  <si>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</si>
  <si>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</si>
  <si>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</si>
  <si>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</si>
  <si>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</si>
  <si>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</si>
  <si>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</si>
  <si>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</si>
  <si>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</si>
  <si>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</si>
  <si>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</si>
  <si>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</si>
  <si>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</si>
  <si>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</si>
  <si>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</si>
  <si>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</si>
  <si>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</si>
  <si>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</si>
  <si>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</si>
  <si>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</si>
  <si>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</si>
  <si>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</si>
  <si>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</si>
  <si>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</si>
  <si>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</si>
  <si>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</si>
  <si>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</si>
  <si>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</si>
  <si>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</si>
  <si>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</si>
  <si>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</si>
  <si>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</si>
  <si>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</si>
  <si>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</si>
  <si>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</si>
  <si>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</si>
  <si>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</si>
  <si>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</si>
  <si>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</si>
  <si>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</si>
  <si>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</si>
  <si>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</si>
  <si>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</si>
  <si>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</si>
  <si>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</si>
  <si>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</si>
  <si>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</si>
  <si>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</si>
  <si>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</si>
  <si>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</si>
  <si>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</si>
  <si>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</si>
  <si>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</si>
  <si>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</si>
  <si>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</si>
  <si>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</si>
  <si>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</si>
  <si>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</si>
  <si>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</si>
  <si>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</si>
  <si>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</si>
  <si>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</si>
  <si>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</si>
  <si>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</si>
  <si>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</si>
  <si>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</si>
  <si>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</si>
  <si>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</si>
  <si>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</si>
  <si>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</si>
  <si>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</si>
  <si>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</si>
  <si>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</si>
  <si>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</si>
  <si>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</si>
  <si>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</si>
  <si>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</si>
  <si>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</si>
  <si>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</si>
  <si>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</si>
  <si>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</si>
  <si>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</si>
  <si>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</si>
  <si>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</si>
  <si>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</si>
  <si>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</si>
  <si>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</si>
  <si>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</si>
  <si>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</si>
  <si>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</si>
  <si>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</si>
  <si>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</si>
  <si>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</si>
  <si>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</si>
  <si>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</si>
  <si>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</si>
  <si>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</si>
  <si>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</si>
  <si>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</si>
  <si>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</si>
  <si>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</si>
  <si>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</si>
  <si>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</si>
  <si>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</si>
  <si>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</si>
  <si>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</si>
  <si>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</si>
  <si>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</si>
  <si>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</si>
  <si>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</si>
  <si>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</si>
  <si>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</si>
  <si>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</si>
  <si>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</si>
  <si>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</si>
  <si>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</si>
  <si>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</si>
  <si>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</si>
  <si>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</si>
  <si>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</si>
  <si>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</si>
  <si>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</si>
  <si>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</si>
  <si>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</si>
  <si>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</si>
  <si>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</si>
  <si>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</si>
  <si>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</si>
  <si>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</si>
  <si>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</si>
  <si>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</si>
  <si>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</si>
  <si>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</si>
  <si>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</si>
  <si>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</si>
  <si>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</si>
  <si>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</si>
  <si>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</si>
  <si>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</si>
  <si>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</si>
  <si>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</si>
  <si>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</si>
  <si>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</si>
  <si>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</si>
  <si>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</si>
  <si>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</si>
  <si>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</si>
  <si>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</si>
  <si>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</si>
  <si>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</si>
  <si>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</si>
  <si>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</si>
  <si>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</si>
  <si>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</si>
  <si>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</si>
  <si>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</si>
  <si>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</si>
  <si>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</si>
  <si>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05125780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</si>
  <si>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</si>
  <si>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</si>
  <si>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</si>
  <si>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VIOULOU</t>
  </si>
  <si>
    <t xml:space="preserve">NOM_PRELEV_DETERM</t>
  </si>
  <si>
    <t xml:space="preserve">AQUASCOP BIOLOGIE site de Monptellier</t>
  </si>
  <si>
    <t xml:space="preserve">LB_STATION</t>
  </si>
  <si>
    <t xml:space="preserve">LE VIOULOU EN AMONT DE PARELOUP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</si>
  <si>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</si>
  <si>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</si>
  <si>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</si>
  <si>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</si>
  <si>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</si>
  <si>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</si>
  <si>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</si>
  <si>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</si>
  <si>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</si>
  <si>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</si>
  <si>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</si>
  <si>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</si>
  <si>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</si>
  <si>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</si>
  <si>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</si>
  <si>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</si>
  <si>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</si>
  <si>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</si>
  <si>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</si>
  <si>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</si>
  <si>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</si>
  <si>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</si>
  <si>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</si>
  <si>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</si>
  <si>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</si>
  <si>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</si>
  <si>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</si>
  <si>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</si>
  <si>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</si>
  <si>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</si>
  <si>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</si>
  <si>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</si>
  <si>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</si>
  <si>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</si>
  <si>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</si>
  <si>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</si>
  <si>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</si>
  <si>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</si>
  <si>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</si>
  <si>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</si>
  <si>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</si>
  <si>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</si>
  <si>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</si>
  <si>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</si>
  <si>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</si>
  <si>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</si>
  <si>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</si>
  <si>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</si>
  <si>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</si>
  <si>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</si>
  <si>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</si>
  <si>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</si>
  <si>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</si>
  <si>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</si>
  <si>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</si>
  <si>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</si>
  <si>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</si>
  <si>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</si>
  <si>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</si>
  <si>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</si>
  <si>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</si>
  <si>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</si>
  <si>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</si>
  <si>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</si>
  <si>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</si>
  <si>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</si>
  <si>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</si>
  <si>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</si>
  <si>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</si>
  <si>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</si>
  <si>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</si>
  <si>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</si>
  <si>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</si>
  <si>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</si>
  <si>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</si>
  <si>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</si>
  <si>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</si>
  <si>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</si>
  <si>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</si>
  <si>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</si>
  <si>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</si>
  <si>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</si>
  <si>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très sévere. En limite de rupture d'écoulement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</si>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</sst>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685324</v>
      </c>
      <c r="G10" s="25"/>
      <c r="H10" s="25"/>
    </row>
    <row r="11" customFormat="false" ht="14.25" hidden="false" customHeight="false" outlineLevel="0" collapsed="false">
      <c r="A11" s="26" t="s">
        <v>5183</v>
      </c>
      <c r="B11" s="30" t="n">
        <v>44777</v>
      </c>
      <c r="D11" s="26" t="s">
        <v>5184</v>
      </c>
      <c r="E11" s="29" t="n">
        <v>6345835</v>
      </c>
      <c r="G11" s="25"/>
      <c r="H11" s="25"/>
    </row>
    <row r="12" customFormat="false" ht="14.25" hidden="false" customHeight="false" outlineLevel="0" collapsed="false">
      <c r="A12" s="26" t="s">
        <v>5185</v>
      </c>
      <c r="B12" s="29" t="s">
        <v>5186</v>
      </c>
      <c r="D12" s="26" t="s">
        <v>5187</v>
      </c>
      <c r="E12" s="29" t="n">
        <v>685271</v>
      </c>
      <c r="G12" s="25"/>
      <c r="H12" s="25"/>
    </row>
    <row r="13" customFormat="false" ht="17.25" hidden="false" customHeight="true" outlineLevel="0" collapsed="false">
      <c r="A13" s="12"/>
      <c r="B13" s="31"/>
      <c r="D13" s="26" t="s">
        <v>5188</v>
      </c>
      <c r="E13" s="29" t="n">
        <v>6345773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685324</v>
      </c>
    </row>
    <row r="18" customFormat="false" ht="14.25" hidden="false" customHeight="false" outlineLevel="0" collapsed="false">
      <c r="A18" s="36"/>
      <c r="B18" s="37" t="s">
        <v>5196</v>
      </c>
      <c r="C18" s="38" t="n">
        <f aca="false">E11</f>
        <v>6345835</v>
      </c>
    </row>
    <row r="19" customFormat="false" ht="14.25" hidden="false" customHeight="false" outlineLevel="0" collapsed="false">
      <c r="A19" s="33" t="s">
        <v>5197</v>
      </c>
      <c r="B19" s="39" t="n">
        <v>810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v>
      </c>
      <c r="D35" s="52" t="s">
        <v>5215</v>
      </c>
      <c r="E35" s="53" t="n">
        <v>98</v>
      </c>
    </row>
    <row r="36" s="56" customFormat="true" ht="15" hidden="false" customHeight="true" outlineLevel="0" collapsed="false">
      <c r="A36" s="54" t="s">
        <v>5216</v>
      </c>
      <c r="B36" s="34" t="n">
        <v>6.5</v>
      </c>
      <c r="C36" s="50"/>
      <c r="D36" s="55" t="s">
        <v>5217</v>
      </c>
      <c r="E36" s="34" t="n">
        <v>93.5</v>
      </c>
    </row>
    <row r="37" s="56" customFormat="true" ht="15" hidden="false" customHeight="true" outlineLevel="0" collapsed="false">
      <c r="A37" s="54" t="s">
        <v>5218</v>
      </c>
      <c r="B37" s="34" t="n">
        <v>0.9</v>
      </c>
      <c r="C37" s="50"/>
      <c r="D37" s="55" t="s">
        <v>5219</v>
      </c>
      <c r="E37" s="34" t="n">
        <v>3.45</v>
      </c>
    </row>
    <row r="38" s="56" customFormat="true" ht="15" hidden="false" customHeight="true" outlineLevel="0" collapsed="false">
      <c r="A38" s="54" t="s">
        <v>5220</v>
      </c>
      <c r="B38" s="34" t="n">
        <v>0.1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3</v>
      </c>
    </row>
    <row r="58" s="17" customFormat="true" ht="14.25" hidden="false" customHeight="false" outlineLevel="0" collapsed="false">
      <c r="A58" s="33" t="s">
        <v>5238</v>
      </c>
      <c r="B58" s="62"/>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t="n">
        <v>4</v>
      </c>
      <c r="C66" s="50"/>
      <c r="D66" s="26" t="s">
        <v>5244</v>
      </c>
      <c r="E66" s="62" t="n">
        <v>2</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3</v>
      </c>
      <c r="C75" s="50"/>
      <c r="D75" s="26" t="s">
        <v>5251</v>
      </c>
      <c r="E75" s="62" t="n">
        <v>3</v>
      </c>
    </row>
    <row r="76" s="17" customFormat="true" ht="14.25" hidden="false" customHeight="false" outlineLevel="0" collapsed="false">
      <c r="A76" s="33" t="s">
        <v>5252</v>
      </c>
      <c r="B76" s="62" t="n">
        <v>2</v>
      </c>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2</v>
      </c>
    </row>
    <row r="85" s="17" customFormat="true" ht="14.25" hidden="false" customHeight="false" outlineLevel="0" collapsed="false">
      <c r="A85" s="33" t="s">
        <v>5259</v>
      </c>
      <c r="B85" s="62" t="n">
        <v>3</v>
      </c>
      <c r="C85" s="50"/>
      <c r="D85" s="26" t="s">
        <v>5259</v>
      </c>
      <c r="E85" s="62" t="n">
        <v>3</v>
      </c>
    </row>
    <row r="86" s="17" customFormat="true" ht="14.25" hidden="false" customHeight="false" outlineLevel="0" collapsed="false">
      <c r="A86" s="33" t="s">
        <v>5260</v>
      </c>
      <c r="B86" s="62"/>
      <c r="C86" s="50"/>
      <c r="D86" s="26" t="s">
        <v>5260</v>
      </c>
      <c r="E86" s="62"/>
    </row>
    <row r="87" s="17" customFormat="true" ht="14.25" hidden="false" customHeight="false" outlineLevel="0" collapsed="false">
      <c r="A87" s="33" t="s">
        <v>5261</v>
      </c>
      <c r="B87" s="62"/>
      <c r="C87" s="50"/>
      <c r="D87" s="26" t="s">
        <v>5261</v>
      </c>
      <c r="E87" s="62" t="n">
        <v>3</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1009</v>
      </c>
      <c r="B97" s="79" t="str">
        <f aca="false">IF(A97="NEWCOD",IF(ISBLANK(G97),"renseigner le champ 'Nouveau taxon'",G97),VLOOKUP(A97,'Ref Taxo'!A:B,2,FALSE()))</f>
        <v>Chiloscyphus polyanthos</v>
      </c>
      <c r="C97" s="80" t="n">
        <f aca="false">IF(A97="NEWCOD",IF(ISBLANK(H97),"NoCod",H97),VLOOKUP(A97,'Ref Taxo'!A:D,4,FALSE()))</f>
        <v>1186</v>
      </c>
      <c r="D97" s="81"/>
      <c r="E97" s="82" t="n">
        <v>0.01</v>
      </c>
      <c r="F97" s="83" t="s">
        <v>5275</v>
      </c>
      <c r="G97" s="84"/>
      <c r="H97" s="85"/>
    </row>
    <row r="98" customFormat="false" ht="14.25" hidden="false" customHeight="false" outlineLevel="0" collapsed="false">
      <c r="A98" s="78" t="s">
        <v>1906</v>
      </c>
      <c r="B98" s="79" t="str">
        <f aca="false">IF(A98="NEWCOD",IF(ISBLANK(G98),"renseigner le champ 'Nouveau taxon'",G98),VLOOKUP(A98,'Ref Taxo'!A:B,2,FALSE()))</f>
        <v>Fissidens crassipes</v>
      </c>
      <c r="C98" s="80" t="n">
        <f aca="false">IF(A98="NEWCOD",IF(ISBLANK(H98),"NoCod",H98),VLOOKUP(A98,'Ref Taxo'!A:D,4,FALSE()))</f>
        <v>1294</v>
      </c>
      <c r="D98" s="81" t="n">
        <v>0.01</v>
      </c>
      <c r="E98" s="82" t="n">
        <v>0.01</v>
      </c>
      <c r="F98" s="83" t="s">
        <v>5275</v>
      </c>
      <c r="G98" s="86"/>
      <c r="H98" s="87"/>
    </row>
    <row r="99" customFormat="false" ht="14.25" hidden="false" customHeight="false" outlineLevel="0" collapsed="false">
      <c r="A99" s="78" t="s">
        <v>1970</v>
      </c>
      <c r="B99" s="79" t="str">
        <f aca="false">IF(A99="NEWCOD",IF(ISBLANK(G99),"renseigner le champ 'Nouveau taxon'",G99),VLOOKUP(A99,'Ref Taxo'!A:B,2,FALSE()))</f>
        <v>Fontinalis antipyretica</v>
      </c>
      <c r="C99" s="80" t="n">
        <f aca="false">IF(A99="NEWCOD",IF(ISBLANK(H99),"NoCod",H99),VLOOKUP(A99,'Ref Taxo'!A:D,4,FALSE()))</f>
        <v>1310</v>
      </c>
      <c r="D99" s="81" t="n">
        <v>0.1</v>
      </c>
      <c r="E99" s="82" t="n">
        <v>1</v>
      </c>
      <c r="F99" s="83" t="s">
        <v>5275</v>
      </c>
      <c r="G99" s="86"/>
      <c r="H99" s="87"/>
    </row>
    <row r="100" customFormat="false" ht="14.25" hidden="false" customHeight="false" outlineLevel="0" collapsed="false">
      <c r="A100" s="78" t="s">
        <v>2246</v>
      </c>
      <c r="B100" s="79" t="str">
        <f aca="false">IF(A100="NEWCOD",IF(ISBLANK(G100),"renseigner le champ 'Nouveau taxon'",G100),VLOOKUP(A100,'Ref Taxo'!A:B,2,FALSE()))</f>
        <v>Hygroamblystegium fluviatile</v>
      </c>
      <c r="C100" s="80" t="n">
        <f aca="false">IF(A100="NEWCOD",IF(ISBLANK(H100),"NoCod",H100),VLOOKUP(A100,'Ref Taxo'!A:D,4,FALSE()))</f>
        <v>1237</v>
      </c>
      <c r="D100" s="81"/>
      <c r="E100" s="82" t="n">
        <v>0.01</v>
      </c>
      <c r="F100" s="83" t="s">
        <v>5275</v>
      </c>
      <c r="G100" s="86"/>
      <c r="H100" s="87"/>
    </row>
    <row r="101" customFormat="false" ht="14.25" hidden="false" customHeight="false" outlineLevel="0" collapsed="false">
      <c r="A101" s="78" t="s">
        <v>3308</v>
      </c>
      <c r="B101" s="79" t="str">
        <f aca="false">IF(A101="NEWCOD",IF(ISBLANK(G101),"renseigner le champ 'Nouveau taxon'",G101),VLOOKUP(A101,'Ref Taxo'!A:B,2,FALSE()))</f>
        <v>Oxyrrhynchium speciosum</v>
      </c>
      <c r="C101" s="80" t="n">
        <f aca="false">IF(A101="NEWCOD",IF(ISBLANK(H101),"NoCod",H101),VLOOKUP(A101,'Ref Taxo'!A:D,4,FALSE()))</f>
        <v>30099</v>
      </c>
      <c r="D101" s="81"/>
      <c r="E101" s="82" t="n">
        <v>0.01</v>
      </c>
      <c r="F101" s="83" t="s">
        <v>5276</v>
      </c>
      <c r="G101" s="86"/>
      <c r="H101" s="87"/>
    </row>
    <row r="102" customFormat="false" ht="14.25" hidden="false" customHeight="false" outlineLevel="0" collapsed="false">
      <c r="A102" s="78" t="s">
        <v>4837</v>
      </c>
      <c r="B102" s="79" t="str">
        <f aca="false">IF(A102="NEWCOD",IF(ISBLANK(G102),"renseigner le champ 'Nouveau taxon'",G102),VLOOKUP(A102,'Ref Taxo'!A:B,2,FALSE()))</f>
        <v>Thamnobryum alopecurum</v>
      </c>
      <c r="C102" s="80" t="n">
        <f aca="false">IF(A102="NEWCOD",IF(ISBLANK(H102),"NoCod",H102),VLOOKUP(A102,'Ref Taxo'!A:D,4,FALSE()))</f>
        <v>1344</v>
      </c>
      <c r="D102" s="81"/>
      <c r="E102" s="82" t="n">
        <v>0.01</v>
      </c>
      <c r="F102" s="83" t="s">
        <v>5275</v>
      </c>
      <c r="G102" s="86"/>
      <c r="H102" s="87"/>
    </row>
    <row r="103" customFormat="false" ht="14.2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4.2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2023-03-21T16:34:57Z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