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6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<sst xmlns="http://schemas.openxmlformats.org/spreadsheetml/2006/main" count="6487" uniqueCount="5305">
  <si>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</si>
  <si>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</si>
  <si>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</si>
  <si>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</si>
  <si>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</si>
  <si>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</si>
  <si>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</si>
  <si>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</si>
  <si>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</si>
  <si>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</si>
  <si>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</si>
  <si>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</si>
  <si>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</si>
  <si>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</si>
  <si>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</si>
  <si>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</si>
  <si>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</si>
  <si>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</si>
  <si>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</si>
  <si>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</si>
  <si>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</si>
  <si>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</si>
  <si>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</si>
  <si>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</si>
  <si>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</si>
  <si>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</si>
  <si>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</si>
  <si>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</si>
  <si>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</si>
  <si>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</si>
  <si>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</si>
  <si>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</si>
  <si>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</si>
  <si>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</si>
  <si>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</si>
  <si>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</si>
  <si>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</si>
  <si>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</si>
  <si>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</si>
  <si>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</si>
  <si>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</si>
  <si>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</si>
  <si>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</si>
  <si>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</si>
  <si>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</si>
  <si>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</si>
  <si>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</si>
  <si>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</si>
  <si>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</si>
  <si>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</si>
  <si>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</si>
  <si>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</si>
  <si>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</si>
  <si>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</si>
  <si>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</si>
  <si>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</si>
  <si>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</si>
  <si>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</si>
  <si>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</si>
  <si>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</si>
  <si>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</si>
  <si>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</si>
  <si>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</si>
  <si>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</si>
  <si>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</si>
  <si>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</si>
  <si>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</si>
  <si>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</si>
  <si>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</si>
  <si>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</si>
  <si>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</si>
  <si>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</si>
  <si>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</si>
  <si>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</si>
  <si>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</si>
  <si>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</si>
  <si>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</si>
  <si>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</si>
  <si>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</si>
  <si>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</si>
  <si>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</si>
  <si>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</si>
  <si>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</si>
  <si>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</si>
  <si>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</si>
  <si>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</si>
  <si>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</si>
  <si>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</si>
  <si>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</si>
  <si>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</si>
  <si>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</si>
  <si>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</si>
  <si>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</si>
  <si>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</si>
  <si>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</si>
  <si>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</si>
  <si>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</si>
  <si>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</si>
  <si>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</si>
  <si>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</si>
  <si>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</si>
  <si>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</si>
  <si>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</si>
  <si>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</si>
  <si>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</si>
  <si>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</si>
  <si>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</si>
  <si>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</si>
  <si>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</si>
  <si>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</si>
  <si>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</si>
  <si>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</si>
  <si>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</si>
  <si>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</si>
  <si>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</si>
  <si>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</si>
  <si>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</si>
  <si>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</si>
  <si>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</si>
  <si>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</si>
  <si>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</si>
  <si>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</si>
  <si>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</si>
  <si>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</si>
  <si>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</si>
  <si>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</si>
  <si>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</si>
  <si>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</si>
  <si>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</si>
  <si>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</si>
  <si>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</si>
  <si>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</si>
  <si>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</si>
  <si>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</si>
  <si>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</si>
  <si>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</si>
  <si>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</si>
  <si>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</si>
  <si>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</si>
  <si>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</si>
  <si>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</si>
  <si>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</si>
  <si>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</si>
  <si>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</si>
  <si>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</si>
  <si>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</si>
  <si>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</si>
  <si>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</si>
  <si>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</si>
  <si>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</si>
  <si>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</si>
  <si>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</si>
  <si>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</si>
  <si>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</si>
  <si>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</si>
  <si>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</si>
  <si>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</si>
  <si>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</si>
  <si>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</si>
  <si>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</si>
  <si>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</si>
  <si>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</si>
  <si>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</si>
  <si>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</si>
  <si>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</si>
  <si>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</si>
  <si>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</si>
  <si>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</si>
  <si>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</si>
  <si>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</si>
  <si>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</si>
  <si>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</si>
  <si>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</si>
  <si>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</si>
  <si>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</si>
  <si>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</si>
  <si>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</si>
  <si>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</si>
  <si>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</si>
  <si>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</si>
  <si>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</si>
  <si>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</si>
  <si>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</si>
  <si>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</si>
  <si>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</si>
  <si>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</si>
  <si>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</si>
  <si>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</si>
  <si>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</si>
  <si>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</si>
  <si>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</si>
  <si>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</si>
  <si>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</si>
  <si>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</si>
  <si>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</si>
  <si>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</si>
  <si>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</si>
  <si>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</si>
  <si>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</si>
  <si>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</si>
  <si>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</si>
  <si>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</si>
  <si>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</si>
  <si>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</si>
  <si>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</si>
  <si>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</si>
  <si>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</si>
  <si>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</si>
  <si>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</si>
  <si>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</si>
  <si>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</si>
  <si>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</si>
  <si>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</si>
  <si>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</si>
  <si>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</si>
  <si>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</si>
  <si>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</si>
  <si>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</si>
  <si>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</si>
  <si>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</si>
  <si>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</si>
  <si>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</si>
  <si>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</si>
  <si>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</si>
  <si>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</si>
  <si>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</si>
  <si>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</si>
  <si>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</si>
  <si>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</si>
  <si>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</si>
  <si>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</si>
  <si>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</si>
  <si>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</si>
  <si>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</si>
  <si>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</si>
  <si>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</si>
  <si>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</si>
  <si>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</si>
  <si>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</si>
  <si>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</si>
  <si>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</si>
  <si>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</si>
  <si>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</si>
  <si>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</si>
  <si>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</si>
  <si>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</si>
  <si>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</si>
  <si>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</si>
  <si>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</si>
  <si>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</si>
  <si>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</si>
  <si>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</si>
  <si>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</si>
  <si>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</si>
  <si>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</si>
  <si>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</si>
  <si>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</si>
  <si>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</si>
  <si>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</si>
  <si>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</si>
  <si>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</si>
  <si>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</si>
  <si>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</si>
  <si>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</si>
  <si>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</si>
  <si>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</si>
  <si>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</si>
  <si>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</si>
  <si>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</si>
  <si>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</si>
  <si>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</si>
  <si>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</si>
  <si>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</si>
  <si>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</si>
  <si>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</si>
  <si>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</si>
  <si>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</si>
  <si>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</si>
  <si>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</si>
  <si>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</si>
  <si>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</si>
  <si>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</si>
  <si>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</si>
  <si>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</si>
  <si>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</si>
  <si>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</si>
  <si>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</si>
  <si>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</si>
  <si>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</si>
  <si>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</si>
  <si>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</si>
  <si>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</si>
  <si>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</si>
  <si>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</si>
  <si>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</si>
  <si>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</si>
  <si>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</si>
  <si>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</si>
  <si>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</si>
  <si>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</si>
  <si>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</si>
  <si>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</si>
  <si>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</si>
  <si>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</si>
  <si>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</si>
  <si>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</si>
  <si>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</si>
  <si>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</si>
  <si>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</si>
  <si>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</si>
  <si>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</si>
  <si>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</si>
  <si>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</si>
  <si>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</si>
  <si>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</si>
  <si>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</si>
  <si>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</si>
  <si>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</si>
  <si>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</si>
  <si>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</si>
  <si>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</si>
  <si>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</si>
  <si>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</si>
  <si>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</si>
  <si>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</si>
  <si>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</si>
  <si>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</si>
  <si>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</si>
  <si>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</si>
  <si>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</si>
  <si>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</si>
  <si>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</si>
  <si>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</si>
  <si>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</si>
  <si>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</si>
  <si>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</si>
  <si>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</si>
  <si>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</si>
  <si>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</si>
  <si>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</si>
  <si>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</si>
  <si>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</si>
  <si>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</si>
  <si>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</si>
  <si>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</si>
  <si>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</si>
  <si>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</si>
  <si>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</si>
  <si>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</si>
  <si>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</si>
  <si>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</si>
  <si>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</si>
  <si>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</si>
  <si>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</si>
  <si>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</si>
  <si>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</si>
  <si>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</si>
  <si>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</si>
  <si>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</si>
  <si>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</si>
  <si>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</si>
  <si>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</si>
  <si>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</si>
  <si>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</si>
  <si>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</si>
  <si>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</si>
  <si>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</si>
  <si>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</si>
  <si>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</si>
  <si>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</si>
  <si>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</si>
  <si>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</si>
  <si>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</si>
  <si>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</si>
  <si>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</si>
  <si>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</si>
  <si>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</si>
  <si>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</si>
  <si>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</si>
  <si>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</si>
  <si>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</si>
  <si>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</si>
  <si>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</si>
  <si>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</si>
  <si>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</si>
  <si>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</si>
  <si>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</si>
  <si>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</si>
  <si>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</si>
  <si>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</si>
  <si>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</si>
  <si>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</si>
  <si>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</si>
  <si>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</si>
  <si>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</si>
  <si>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</si>
  <si>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</si>
  <si>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</si>
  <si>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</si>
  <si>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</si>
  <si>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</si>
  <si>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</si>
  <si>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</si>
  <si>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</si>
  <si>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</si>
  <si>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</si>
  <si>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</si>
  <si>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</si>
  <si>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</si>
  <si>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</si>
  <si>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</si>
  <si>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</si>
  <si>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</si>
  <si>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</si>
  <si>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</si>
  <si>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</si>
  <si>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</si>
  <si>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</si>
  <si>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</si>
  <si>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</si>
  <si>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</si>
  <si>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</si>
  <si>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</si>
  <si>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</si>
  <si>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</si>
  <si>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</si>
  <si>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</si>
  <si>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</si>
  <si>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</si>
  <si>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</si>
  <si>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</si>
  <si>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</si>
  <si>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</si>
  <si>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</si>
  <si>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</si>
  <si>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</si>
  <si>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</si>
  <si>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</si>
  <si>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</si>
  <si>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</si>
  <si>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</si>
  <si>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</si>
  <si>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</si>
  <si>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</si>
  <si>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</si>
  <si>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</si>
  <si>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</si>
  <si>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</si>
  <si>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</si>
  <si>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</si>
  <si>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</si>
  <si>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</si>
  <si>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</si>
  <si>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</si>
  <si>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</si>
  <si>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</si>
  <si>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</si>
  <si>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</si>
  <si>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</si>
  <si>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</si>
  <si>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</si>
  <si>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</si>
  <si>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</si>
  <si>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</si>
  <si>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</si>
  <si>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</si>
  <si>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</si>
  <si>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</si>
  <si>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</si>
  <si>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</si>
  <si>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</si>
  <si>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</si>
  <si>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</si>
  <si>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</si>
  <si>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</si>
  <si>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</si>
  <si>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</si>
  <si>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</si>
  <si>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</si>
  <si>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</si>
  <si>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</si>
  <si>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</si>
  <si>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</si>
  <si>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</si>
  <si>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</si>
  <si>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</si>
  <si>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</si>
  <si>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</si>
  <si>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</si>
  <si>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</si>
  <si>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</si>
  <si>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</si>
  <si>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</si>
  <si>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</si>
  <si>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</si>
  <si>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</si>
  <si>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</si>
  <si>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</si>
  <si>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</si>
  <si>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</si>
  <si>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</si>
  <si>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</si>
  <si>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</si>
  <si>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</si>
  <si>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</si>
  <si>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</si>
  <si>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</si>
  <si>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</si>
  <si>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</si>
  <si>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</si>
  <si>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</si>
  <si>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</si>
  <si>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</si>
  <si>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</si>
  <si>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</si>
  <si>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</si>
  <si>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</si>
  <si>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</si>
  <si>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</si>
  <si>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</si>
  <si>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</si>
  <si>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</si>
  <si>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</si>
  <si>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</si>
  <si>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</si>
  <si>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</si>
  <si>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</si>
  <si>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</si>
  <si>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</si>
  <si>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</si>
  <si>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</si>
  <si>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</si>
  <si>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</si>
  <si>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</si>
  <si>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</si>
  <si>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</si>
  <si>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</si>
  <si>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</si>
  <si>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</si>
  <si>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</si>
  <si>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</si>
  <si>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</si>
  <si>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</si>
  <si>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</si>
  <si>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</si>
  <si>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</si>
  <si>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</si>
  <si>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</si>
  <si>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</si>
  <si>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</si>
  <si>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</si>
  <si>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</si>
  <si>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</si>
  <si>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</si>
  <si>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</si>
  <si>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</si>
  <si>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</si>
  <si>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</si>
  <si>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</si>
  <si>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</si>
  <si>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</si>
  <si>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</si>
  <si>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</si>
  <si>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</si>
  <si>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</si>
  <si>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</si>
  <si>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</si>
  <si>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</si>
  <si>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</si>
  <si>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</si>
  <si>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</si>
  <si>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</si>
  <si>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</si>
  <si>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</si>
  <si>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</si>
  <si>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</si>
  <si>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</si>
  <si>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</si>
  <si>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</si>
  <si>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</si>
  <si>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</si>
  <si>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</si>
  <si>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</si>
  <si>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</si>
  <si>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</si>
  <si>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</si>
  <si>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</si>
  <si>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</si>
  <si>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</si>
  <si>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</si>
  <si>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</si>
  <si>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</si>
  <si>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</si>
  <si>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</si>
  <si>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</si>
  <si>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</si>
  <si>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</si>
  <si>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</si>
  <si>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</si>
  <si>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</si>
  <si>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</si>
  <si>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</si>
  <si>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</si>
  <si>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</si>
  <si>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</si>
  <si>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</si>
  <si>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</si>
  <si>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</si>
  <si>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</si>
  <si>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</si>
  <si>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</si>
  <si>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</si>
  <si>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</si>
  <si>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</si>
  <si>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</si>
  <si>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</si>
  <si>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</si>
  <si>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</si>
  <si>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</si>
  <si>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</si>
  <si>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</si>
  <si>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</si>
  <si>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</si>
  <si>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</si>
  <si>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</si>
  <si>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</si>
  <si>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</si>
  <si>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</si>
  <si>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</si>
  <si>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</si>
  <si>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</si>
  <si>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</si>
  <si>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</si>
  <si>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</si>
  <si>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</si>
  <si>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</si>
  <si>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</si>
  <si>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</si>
  <si>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</si>
  <si>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</si>
  <si>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</si>
  <si>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</si>
  <si>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</si>
  <si>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</si>
  <si>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</si>
  <si>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</si>
  <si>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</si>
  <si>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</si>
  <si>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</si>
  <si>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</si>
  <si>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</si>
  <si>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</si>
  <si>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</si>
  <si>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</si>
  <si>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</si>
  <si>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</si>
  <si>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</si>
  <si>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</si>
  <si>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</si>
  <si>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</si>
  <si>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</si>
  <si>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</si>
  <si>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</si>
  <si>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</si>
  <si>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</si>
  <si>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</si>
  <si>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</si>
  <si>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</si>
  <si>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</si>
  <si>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</si>
  <si>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</si>
  <si>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</si>
  <si>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</si>
  <si>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</si>
  <si>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</si>
  <si>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</si>
  <si>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</si>
  <si>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</si>
  <si>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</si>
  <si>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</si>
  <si>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</si>
  <si>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</si>
  <si>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</si>
  <si>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</si>
  <si>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</si>
  <si>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</si>
  <si>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</si>
  <si>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</si>
  <si>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</si>
  <si>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</si>
  <si>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</si>
  <si>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</si>
  <si>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</si>
  <si>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</si>
  <si>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</si>
  <si>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</si>
  <si>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</si>
  <si>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</si>
  <si>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</si>
  <si>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</si>
  <si>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</si>
  <si>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</si>
  <si>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</si>
  <si>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</si>
  <si>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</si>
  <si>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</si>
  <si>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</si>
  <si>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</si>
  <si>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</si>
  <si>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</si>
  <si>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</si>
  <si>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</si>
  <si>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</si>
  <si>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</si>
  <si>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</si>
  <si>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</si>
  <si>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</si>
  <si>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</si>
  <si>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</si>
  <si>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</si>
  <si>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</si>
  <si>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</si>
  <si>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</si>
  <si>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</si>
  <si>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</si>
  <si>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</si>
  <si>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</si>
  <si>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</si>
  <si>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</si>
  <si>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</si>
  <si>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</si>
  <si>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</si>
  <si>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</si>
  <si>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</si>
  <si>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</si>
  <si>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</si>
  <si>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</si>
  <si>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</si>
  <si>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</si>
  <si>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</si>
  <si>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</si>
  <si>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</si>
  <si>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</si>
  <si>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</si>
  <si>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</si>
  <si>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</si>
  <si>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</si>
  <si>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</si>
  <si>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</si>
  <si>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</si>
  <si>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</si>
  <si>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</si>
  <si>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</si>
  <si>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</si>
  <si>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</si>
  <si>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</si>
  <si>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</si>
  <si>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</si>
  <si>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</si>
  <si>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</si>
  <si>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</si>
  <si>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</si>
  <si>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</si>
  <si>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</si>
  <si>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</si>
  <si>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</si>
  <si>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</si>
  <si>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</si>
  <si>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</si>
  <si>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</si>
  <si>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</si>
  <si>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</si>
  <si>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</si>
  <si>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</si>
  <si>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</si>
  <si>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</si>
  <si>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</si>
  <si>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</si>
  <si>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</si>
  <si>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</si>
  <si>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</si>
  <si>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</si>
  <si>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</si>
  <si>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</si>
  <si>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</si>
  <si>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</si>
  <si>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</si>
  <si>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</si>
  <si>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</si>
  <si>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</si>
  <si>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</si>
  <si>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</si>
  <si>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</si>
  <si>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</si>
  <si>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</si>
  <si>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</si>
  <si>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</si>
  <si>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</si>
  <si>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</si>
  <si>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</si>
  <si>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</si>
  <si>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</si>
  <si>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</si>
  <si>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</si>
  <si>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</si>
  <si>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</si>
  <si>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</si>
  <si>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</si>
  <si>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</si>
  <si>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</si>
  <si>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</si>
  <si>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</si>
  <si>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</si>
  <si>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</si>
  <si>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</si>
  <si>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</si>
  <si>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</si>
  <si>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</si>
  <si>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</si>
  <si>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</si>
  <si>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</si>
  <si>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</si>
  <si>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</si>
  <si>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</si>
  <si>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</si>
  <si>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</si>
  <si>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</si>
  <si>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</si>
  <si>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</si>
  <si>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</si>
  <si>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</si>
  <si>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</si>
  <si>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</si>
  <si>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</si>
  <si>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</si>
  <si>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</si>
  <si>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</si>
  <si>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</si>
  <si>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</si>
  <si>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</si>
  <si>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</si>
  <si>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</si>
  <si>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</si>
  <si>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</si>
  <si>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</si>
  <si>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</si>
  <si>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</si>
  <si>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</si>
  <si>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</si>
  <si>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</si>
  <si>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</si>
  <si>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</si>
  <si>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</si>
  <si>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</si>
  <si>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</si>
  <si>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</si>
  <si>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</si>
  <si>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</si>
  <si>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</si>
  <si>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</si>
  <si>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</si>
  <si>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</si>
  <si>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</si>
  <si>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</si>
  <si>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</si>
  <si>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</si>
  <si>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</si>
  <si>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</si>
  <si>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</si>
  <si>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</si>
  <si>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</si>
  <si>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</si>
  <si>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</si>
  <si>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</si>
  <si>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</si>
  <si>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</si>
  <si>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</si>
  <si>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</si>
  <si>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</si>
  <si>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</si>
  <si>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</si>
  <si>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</si>
  <si>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</si>
  <si>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</si>
  <si>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</si>
  <si>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</si>
  <si>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</si>
  <si>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</si>
  <si>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</si>
  <si>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</si>
  <si>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</si>
  <si>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</si>
  <si>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</si>
  <si>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</si>
  <si>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</si>
  <si>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</si>
  <si>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</si>
  <si>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</si>
  <si>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</si>
  <si>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</si>
  <si>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</si>
  <si>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</si>
  <si>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</si>
  <si>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</si>
  <si>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</si>
  <si>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</si>
  <si>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</si>
  <si>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</si>
  <si>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</si>
  <si>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</si>
  <si>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</si>
  <si>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</si>
  <si>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</si>
  <si>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</si>
  <si>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</si>
  <si>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</si>
  <si>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</si>
  <si>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</si>
  <si>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</si>
  <si>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</si>
  <si>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</si>
  <si>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</si>
  <si>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</si>
  <si>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</si>
  <si>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</si>
  <si>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</si>
  <si>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</si>
  <si>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</si>
  <si>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</si>
  <si>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</si>
  <si>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</si>
  <si>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</si>
  <si>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</si>
  <si>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</si>
  <si>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</si>
  <si>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</si>
  <si>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</si>
  <si>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</si>
  <si>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</si>
  <si>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</si>
  <si>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</si>
  <si>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</si>
  <si>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</si>
  <si>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</si>
  <si>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</si>
  <si>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</si>
  <si>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</si>
  <si>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</si>
  <si>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</si>
  <si>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</si>
  <si>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</si>
  <si>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</si>
  <si>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</si>
  <si>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</si>
  <si>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</si>
  <si>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</si>
  <si>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</si>
  <si>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</si>
  <si>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</si>
  <si>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</si>
  <si>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</si>
  <si>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</si>
  <si>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</si>
  <si>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</si>
  <si>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</si>
  <si>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</si>
  <si>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</si>
  <si>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</si>
  <si>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</si>
  <si>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</si>
  <si>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</si>
  <si>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</si>
  <si>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</si>
  <si>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</si>
  <si>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</si>
  <si>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</si>
  <si>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</si>
  <si>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</si>
  <si>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</si>
  <si>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</si>
  <si>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</si>
  <si>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</si>
  <si>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</si>
  <si>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</si>
  <si>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</si>
  <si>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</si>
  <si>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</si>
  <si>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</si>
  <si>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</si>
  <si>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</si>
  <si>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</si>
  <si>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</si>
  <si>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</si>
  <si>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</si>
  <si>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</si>
  <si>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</si>
  <si>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</si>
  <si>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</si>
  <si>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</si>
  <si>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</si>
  <si>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</si>
  <si>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</si>
  <si>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</si>
  <si>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</si>
  <si>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</si>
  <si>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</si>
  <si>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</si>
  <si>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</si>
  <si>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</si>
  <si>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</si>
  <si>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</si>
  <si>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</si>
  <si>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</si>
  <si>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</si>
  <si>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</si>
  <si>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</si>
  <si>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</si>
  <si>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</si>
  <si>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</si>
  <si>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</si>
  <si>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</si>
  <si>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</si>
  <si>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</si>
  <si>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</si>
  <si>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</si>
  <si>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</si>
  <si>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</si>
  <si>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</si>
  <si>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</si>
  <si>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</si>
  <si>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</si>
  <si>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</si>
  <si>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</si>
  <si>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</si>
  <si>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</si>
  <si>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</si>
  <si>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</si>
  <si>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</si>
  <si>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</si>
  <si>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</si>
  <si>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</si>
  <si>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</si>
  <si>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</si>
  <si>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</si>
  <si>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</si>
  <si>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</si>
  <si>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</si>
  <si>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</si>
  <si>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</si>
  <si>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</si>
  <si>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</si>
  <si>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</si>
  <si>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</si>
  <si>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</si>
  <si>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</si>
  <si>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</si>
  <si>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</si>
  <si>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</si>
  <si>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</si>
  <si>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</si>
  <si>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</si>
  <si>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</si>
  <si>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</si>
  <si>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</si>
  <si>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</si>
  <si>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</si>
  <si>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</si>
  <si>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</si>
  <si>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</si>
  <si>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</si>
  <si>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</si>
  <si>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</si>
  <si>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</si>
  <si>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</si>
  <si>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</si>
  <si>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</si>
  <si>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</si>
  <si>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</si>
  <si>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</si>
  <si>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</si>
  <si>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</si>
  <si>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</si>
  <si>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</si>
  <si>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</si>
  <si>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</si>
  <si>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</si>
  <si>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</si>
  <si>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</si>
  <si>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</si>
  <si>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</si>
  <si>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</si>
  <si>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</si>
  <si>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</si>
  <si>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</si>
  <si>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</si>
  <si>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</si>
  <si>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</si>
  <si>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</si>
  <si>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</si>
  <si>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</si>
  <si>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</si>
  <si>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</si>
  <si>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</si>
  <si>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</si>
  <si>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</si>
  <si>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</si>
  <si>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</si>
  <si>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</si>
  <si>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</si>
  <si>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</si>
  <si>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</si>
  <si>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</si>
  <si>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</si>
  <si>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</si>
  <si>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</si>
  <si>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</si>
  <si>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</si>
  <si>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</si>
  <si>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</si>
  <si>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</si>
  <si>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</si>
  <si>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</si>
  <si>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</si>
  <si>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</si>
  <si>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</si>
  <si>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</si>
  <si>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</si>
  <si>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</si>
  <si>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</si>
  <si>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</si>
  <si>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</si>
  <si>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</si>
  <si>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</si>
  <si>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</si>
  <si>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</si>
  <si>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</si>
  <si>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</si>
  <si>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</si>
  <si>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</si>
  <si>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</si>
  <si>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</si>
  <si>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</si>
  <si>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</si>
  <si>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</si>
  <si>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</si>
  <si>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</si>
  <si>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</si>
  <si>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</si>
  <si>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</si>
  <si>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</si>
  <si>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</si>
  <si>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</si>
  <si>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</si>
  <si>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</si>
  <si>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</si>
  <si>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</si>
  <si>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</si>
  <si>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</si>
  <si>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</si>
  <si>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</si>
  <si>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</si>
  <si>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</si>
  <si>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</si>
  <si>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</si>
  <si>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</si>
  <si>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</si>
  <si>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</si>
  <si>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</si>
  <si>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</si>
  <si>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</si>
  <si>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</si>
  <si>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</si>
  <si>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</si>
  <si>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</si>
  <si>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</si>
  <si>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</si>
  <si>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</si>
  <si>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</si>
  <si>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</si>
  <si>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</si>
  <si>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</si>
  <si>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</si>
  <si>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</si>
  <si>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</si>
  <si>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</si>
  <si>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</si>
  <si>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</si>
  <si>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</si>
  <si>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</si>
  <si>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</si>
  <si>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</si>
  <si>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</si>
  <si>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</si>
  <si>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</si>
  <si>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</si>
  <si>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</si>
  <si>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</si>
  <si>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</si>
  <si>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</si>
  <si>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</si>
  <si>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</si>
  <si>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</si>
  <si>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</si>
  <si>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</si>
  <si>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</si>
  <si>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</si>
  <si>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</si>
  <si>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</si>
  <si>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</si>
  <si>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</si>
  <si>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</si>
  <si>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</si>
  <si>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</si>
  <si>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</si>
  <si>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</si>
  <si>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</si>
  <si>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</si>
  <si>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</si>
  <si>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</si>
  <si>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</si>
  <si>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</si>
  <si>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</si>
  <si>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</si>
  <si>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</si>
  <si>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</si>
  <si>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</si>
  <si>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</si>
  <si>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</si>
  <si>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</si>
  <si>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</si>
  <si>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</si>
  <si>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</si>
  <si>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</si>
  <si>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</si>
  <si>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</si>
  <si>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</si>
  <si>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</si>
  <si>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</si>
  <si>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</si>
  <si>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</si>
  <si>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</si>
  <si>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</si>
  <si>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</si>
  <si>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</si>
  <si>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</si>
  <si>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</si>
  <si>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</si>
  <si>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</si>
  <si>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</si>
  <si>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</si>
  <si>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</si>
  <si>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</si>
  <si>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</si>
  <si>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</si>
  <si>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</si>
  <si>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</si>
  <si>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</si>
  <si>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</si>
  <si>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</si>
  <si>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</si>
  <si>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</si>
  <si>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</si>
  <si>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</si>
  <si>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</si>
  <si>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</si>
  <si>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</si>
  <si>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</si>
  <si>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</si>
  <si>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</si>
  <si>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</si>
  <si>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</si>
  <si>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</si>
  <si>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</si>
  <si>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</si>
  <si>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</si>
  <si>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</si>
  <si>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</si>
  <si>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</si>
  <si>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</si>
  <si>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</si>
  <si>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</si>
  <si>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</si>
  <si>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</si>
  <si>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</si>
  <si>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</si>
  <si>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</si>
  <si>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</si>
  <si>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</si>
  <si>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</si>
  <si>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</si>
  <si>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</si>
  <si>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</si>
  <si>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</si>
  <si>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</si>
  <si>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</si>
  <si>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</si>
  <si>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</si>
  <si>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</si>
  <si>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</si>
  <si>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</si>
  <si>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</si>
  <si>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</si>
  <si>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</si>
  <si>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</si>
  <si>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</si>
  <si>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</si>
  <si>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</si>
  <si>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</si>
  <si>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</si>
  <si>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</si>
  <si>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</si>
  <si>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</si>
  <si>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</si>
  <si>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</si>
  <si>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</si>
  <si>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</si>
  <si>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</si>
  <si>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</si>
  <si>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</si>
  <si>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</si>
  <si>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</si>
  <si>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</si>
  <si>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</si>
  <si>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</si>
  <si>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</si>
  <si>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</si>
  <si>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</si>
  <si>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</si>
  <si>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</si>
  <si>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</si>
  <si>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</si>
  <si>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</si>
  <si>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</si>
  <si>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</si>
  <si>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</si>
  <si>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</si>
  <si>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</si>
  <si>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</si>
  <si>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</si>
  <si>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</si>
  <si>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</si>
  <si>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</si>
  <si>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</si>
  <si>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</si>
  <si>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</si>
  <si>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</si>
  <si>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</si>
  <si>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</si>
  <si>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</si>
  <si>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</si>
  <si>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</si>
  <si>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</si>
  <si>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</si>
  <si>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</si>
  <si>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</si>
  <si>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</si>
  <si>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</si>
  <si>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</si>
  <si>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</si>
  <si>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</si>
  <si>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</si>
  <si>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</si>
  <si>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</si>
  <si>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</si>
  <si>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</si>
  <si>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</si>
  <si>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</si>
  <si>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</si>
  <si>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</si>
  <si>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</si>
  <si>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</si>
  <si>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</si>
  <si>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</si>
  <si>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</si>
  <si>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</si>
  <si>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</si>
  <si>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</si>
  <si>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</si>
  <si>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</si>
  <si>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</si>
  <si>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</si>
  <si>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</si>
  <si>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</si>
  <si>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</si>
  <si>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</si>
  <si>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</si>
  <si>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</si>
  <si>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</si>
  <si>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</si>
  <si>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</si>
  <si>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</si>
  <si>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</si>
  <si>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</si>
  <si>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</si>
  <si>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</si>
  <si>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</si>
  <si>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</si>
  <si>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</si>
  <si>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</si>
  <si>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</si>
  <si>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</si>
  <si>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</si>
  <si>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</si>
  <si>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</si>
  <si>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</si>
  <si>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</si>
  <si>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</si>
  <si>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</si>
  <si>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</si>
  <si>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</si>
  <si>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</si>
  <si>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</si>
  <si>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</si>
  <si>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</si>
  <si>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</si>
  <si>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</si>
  <si>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</si>
  <si>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</si>
  <si>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</si>
  <si>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</si>
  <si>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</si>
  <si>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</si>
  <si>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</si>
  <si>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</si>
  <si>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</si>
  <si>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</si>
  <si>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</si>
  <si>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</si>
  <si>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</si>
  <si>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</si>
  <si>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</si>
  <si>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</si>
  <si>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</si>
  <si>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</si>
  <si>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</si>
  <si>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</si>
  <si>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</si>
  <si>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</si>
  <si>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</si>
  <si>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</si>
  <si>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</si>
  <si>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</si>
  <si>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</si>
  <si>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</si>
  <si>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</si>
  <si>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</si>
  <si>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</si>
  <si>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</si>
  <si>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</si>
  <si>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</si>
  <si>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</si>
  <si>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</si>
  <si>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</si>
  <si>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</si>
  <si>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</si>
  <si>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</si>
  <si>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</si>
  <si>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</si>
  <si>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</si>
  <si>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</si>
  <si>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</si>
  <si>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</si>
  <si>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</si>
  <si>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</si>
  <si>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</si>
  <si>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</si>
  <si>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</si>
  <si>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</si>
  <si>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</si>
  <si>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</si>
  <si>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</si>
  <si>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</si>
  <si>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</si>
  <si>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</si>
  <si>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</si>
  <si>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</si>
  <si>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</si>
  <si>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</si>
  <si>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</si>
  <si>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</si>
  <si>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</si>
  <si>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</si>
  <si>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</si>
  <si>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</si>
  <si>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</si>
  <si>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</si>
  <si>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</si>
  <si>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</si>
  <si>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</si>
  <si>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</si>
  <si>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</si>
  <si>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</si>
  <si>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</si>
  <si>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</si>
  <si>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</si>
  <si>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</si>
  <si>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</si>
  <si>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</si>
  <si>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</si>
  <si>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</si>
  <si>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</si>
  <si>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</si>
  <si>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</si>
  <si>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</si>
  <si>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</si>
  <si>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</si>
  <si>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</si>
  <si>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</si>
  <si>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</si>
  <si>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</si>
  <si>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</si>
  <si>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</si>
  <si>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</si>
  <si>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</si>
  <si>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</si>
  <si>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</si>
  <si>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</si>
  <si>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</si>
  <si>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</si>
  <si>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</si>
  <si>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</si>
  <si>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</si>
  <si>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</si>
  <si>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</si>
  <si>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</si>
  <si>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</si>
  <si>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</si>
  <si>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</si>
  <si>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</si>
  <si>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</si>
  <si>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</si>
  <si>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</si>
  <si>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</si>
  <si>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</si>
  <si>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</si>
  <si>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</si>
  <si>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</si>
  <si>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</si>
  <si>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</si>
  <si>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</si>
  <si>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</si>
  <si>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</si>
  <si>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</si>
  <si>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</si>
  <si>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</si>
  <si>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</si>
  <si>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</si>
  <si>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</si>
  <si>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</si>
  <si>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</si>
  <si>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</si>
  <si>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</si>
  <si>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</si>
  <si>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</si>
  <si>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</si>
  <si>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</si>
  <si>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</si>
  <si>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</si>
  <si>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</si>
  <si>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</si>
  <si>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</si>
  <si>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</si>
  <si>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</si>
  <si>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</si>
  <si>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</si>
  <si>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</si>
  <si>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</si>
  <si>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</si>
  <si>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</si>
  <si>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</si>
  <si>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</si>
  <si>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</si>
  <si>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</si>
  <si>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</si>
  <si>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</si>
  <si>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</si>
  <si>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</si>
  <si>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</si>
  <si>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</si>
  <si>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</si>
  <si>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</si>
  <si>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</si>
  <si>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</si>
  <si>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</si>
  <si>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</si>
  <si>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</si>
  <si>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</si>
  <si>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</si>
  <si>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</si>
  <si>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</si>
  <si>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</si>
  <si>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</si>
  <si>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</si>
  <si>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</si>
  <si>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</si>
  <si>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</si>
  <si>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</si>
  <si>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</si>
  <si>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</si>
  <si>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</si>
  <si>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</si>
  <si>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</si>
  <si>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</si>
  <si>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</si>
  <si>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</si>
  <si>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</si>
  <si>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</si>
  <si>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</si>
  <si>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</si>
  <si>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</si>
  <si>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</si>
  <si>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</si>
  <si>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</si>
  <si>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</si>
  <si>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</si>
  <si>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</si>
  <si>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</si>
  <si>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</si>
  <si>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</si>
  <si>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</si>
  <si>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</si>
  <si>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</si>
  <si>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</si>
  <si>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</si>
  <si>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</si>
  <si>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</si>
  <si>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</si>
  <si>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</si>
  <si>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</si>
  <si>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</si>
  <si>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</si>
  <si>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</si>
  <si>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</si>
  <si>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</si>
  <si>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</si>
  <si>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</si>
  <si>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</si>
  <si>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</si>
  <si>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</si>
  <si>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</si>
  <si>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</si>
  <si>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</si>
  <si>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</si>
  <si>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</si>
  <si>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</si>
  <si>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</si>
  <si>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</si>
  <si>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</si>
  <si>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</si>
  <si>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</si>
  <si>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</si>
  <si>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</si>
  <si>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</si>
  <si>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</si>
  <si>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</si>
  <si>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</si>
  <si>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</si>
  <si>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</si>
  <si>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</si>
  <si>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</si>
  <si>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</si>
  <si>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</si>
  <si>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</si>
  <si>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</si>
  <si>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</si>
  <si>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</si>
  <si>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</si>
  <si>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</si>
  <si>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</si>
  <si>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</si>
  <si>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</si>
  <si>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</si>
  <si>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</si>
  <si>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</si>
  <si>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</si>
  <si>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</si>
  <si>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</si>
  <si>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</si>
  <si>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</si>
  <si>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</si>
  <si>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</si>
  <si>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</si>
  <si>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</si>
  <si>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</si>
  <si>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</si>
  <si>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</si>
  <si>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</si>
  <si>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</si>
  <si>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</si>
  <si>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</si>
  <si>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</si>
  <si>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</si>
  <si>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</si>
  <si>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</si>
  <si>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</si>
  <si>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</si>
  <si>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</si>
  <si>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</si>
  <si>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</si>
  <si>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</si>
  <si>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</si>
  <si>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</si>
  <si>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</si>
  <si>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</si>
  <si>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</si>
  <si>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</si>
  <si>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</si>
  <si>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</si>
  <si>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</si>
  <si>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</si>
  <si>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</si>
  <si>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</si>
  <si>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</si>
  <si>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</si>
  <si>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</si>
  <si>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</si>
  <si>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</si>
  <si>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</si>
  <si>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</si>
  <si>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</si>
  <si>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</si>
  <si>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</si>
  <si>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</si>
  <si>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</si>
  <si>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</si>
  <si>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</si>
  <si>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</si>
  <si>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</si>
  <si>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</si>
  <si>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</si>
  <si>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</si>
  <si>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</si>
  <si>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</si>
  <si>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</si>
  <si>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</si>
  <si>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</si>
  <si>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</si>
  <si>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</si>
  <si>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</si>
  <si>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</si>
  <si>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</si>
  <si>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</si>
  <si>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</si>
  <si>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</si>
  <si>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</si>
  <si>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</si>
  <si>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</si>
  <si>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</si>
  <si>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</si>
  <si>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</si>
  <si>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</si>
  <si>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</si>
  <si>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</si>
  <si>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</si>
  <si>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</si>
  <si>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</si>
  <si>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</si>
  <si>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</si>
  <si>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</si>
  <si>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</si>
  <si>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</si>
  <si>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</si>
  <si>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</si>
  <si>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</si>
  <si>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</si>
  <si>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</si>
  <si>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</si>
  <si>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</si>
  <si>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</si>
  <si>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</si>
  <si>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</si>
  <si>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</si>
  <si>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</si>
  <si>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</si>
  <si>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</si>
  <si>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</si>
  <si>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</si>
  <si>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</si>
  <si>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</si>
  <si>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</si>
  <si>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</si>
  <si>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</si>
  <si>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</si>
  <si>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</si>
  <si>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</si>
  <si>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</si>
  <si>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</si>
  <si>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</si>
  <si>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</si>
  <si>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</si>
  <si>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</si>
  <si>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</si>
  <si>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</si>
  <si>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</si>
  <si>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</si>
  <si>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</si>
  <si>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</si>
  <si>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</si>
  <si>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</si>
  <si>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</si>
  <si>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</si>
  <si>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</si>
  <si>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</si>
  <si>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</si>
  <si>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</si>
  <si>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</si>
  <si>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</si>
  <si>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</si>
  <si>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</si>
  <si>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</si>
  <si>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</si>
  <si>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</si>
  <si>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</si>
  <si>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</si>
  <si>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</si>
  <si>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</si>
  <si>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</si>
  <si>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</si>
  <si>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</si>
  <si>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</si>
  <si>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</si>
  <si>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</si>
  <si>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</si>
  <si>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</si>
  <si>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</si>
  <si>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</si>
  <si>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</si>
  <si>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</si>
  <si>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</si>
  <si>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</si>
  <si>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</si>
  <si>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</si>
  <si>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</si>
  <si>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</si>
  <si>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</si>
  <si>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</si>
  <si>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</si>
  <si>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</si>
  <si>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</si>
  <si>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</si>
  <si>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</si>
  <si>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</si>
  <si>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</si>
  <si>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</si>
  <si>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</si>
  <si>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</si>
  <si>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</si>
  <si>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</si>
  <si>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</si>
  <si>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</si>
  <si>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</si>
  <si>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</si>
  <si>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</si>
  <si>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</si>
  <si>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</si>
  <si>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</si>
  <si>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</si>
  <si>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</si>
  <si>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</si>
  <si>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</si>
  <si>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</si>
  <si>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</si>
  <si>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</si>
  <si>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</si>
  <si>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</si>
  <si>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</si>
  <si>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</si>
  <si>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</si>
  <si>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</si>
  <si>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</si>
  <si>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</si>
  <si>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</si>
  <si>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</si>
  <si>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</si>
  <si>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</si>
  <si>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</si>
  <si>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</si>
  <si>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</si>
  <si>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</si>
  <si>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</si>
  <si>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</si>
  <si>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</si>
  <si>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</si>
  <si>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</si>
  <si>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</si>
  <si>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</si>
  <si>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</si>
  <si>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</si>
  <si>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</si>
  <si>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</si>
  <si>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</si>
  <si>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</si>
  <si>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</si>
  <si>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</si>
  <si>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</si>
  <si>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</si>
  <si>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</si>
  <si>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</si>
  <si>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</si>
  <si>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</si>
  <si>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</si>
  <si>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</si>
  <si>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</si>
  <si>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</si>
  <si>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</si>
  <si>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</si>
  <si>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</si>
  <si>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</si>
  <si>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</si>
  <si>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</si>
  <si>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</si>
  <si>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</si>
  <si>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</si>
  <si>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</si>
  <si>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</si>
  <si>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</si>
  <si>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</si>
  <si>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</si>
  <si>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</si>
  <si>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</si>
  <si>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</si>
  <si>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</si>
  <si>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</si>
  <si>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</si>
  <si>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</si>
  <si>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</si>
  <si>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</si>
  <si>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</si>
  <si>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</si>
  <si>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</si>
  <si>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</si>
  <si>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</si>
  <si>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</si>
  <si>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</si>
  <si>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</si>
  <si>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</si>
  <si>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</si>
  <si>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</si>
  <si>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</si>
  <si>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</si>
  <si>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</si>
  <si>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</si>
  <si>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</si>
  <si>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</si>
  <si>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</si>
  <si>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</si>
  <si>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</si>
  <si>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</si>
  <si>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</si>
  <si>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</si>
  <si>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</si>
  <si>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</si>
  <si>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</si>
  <si>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</si>
  <si>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</si>
  <si>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</si>
  <si>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</si>
  <si>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</si>
  <si>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</si>
  <si>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</si>
  <si>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</si>
  <si>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</si>
  <si>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</si>
  <si>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</si>
  <si>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</si>
  <si>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</si>
  <si>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</si>
  <si>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</si>
  <si>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</si>
  <si>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</si>
  <si>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</si>
  <si>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</si>
  <si>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</si>
  <si>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</si>
  <si>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</si>
  <si>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</si>
  <si>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</si>
  <si>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</si>
  <si>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</si>
  <si>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</si>
  <si>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</si>
  <si>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</si>
  <si>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</si>
  <si>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</si>
  <si>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</si>
  <si>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</si>
  <si>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</si>
  <si>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</si>
  <si>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</si>
  <si>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</si>
  <si>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</si>
  <si>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</si>
  <si>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</si>
  <si>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</si>
  <si>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</si>
  <si>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</si>
  <si>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</si>
  <si>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</si>
  <si>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</si>
  <si>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</si>
  <si>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</si>
  <si>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</si>
  <si>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</si>
  <si>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</si>
  <si>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</si>
  <si>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</si>
  <si>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</si>
  <si>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</si>
  <si>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</si>
  <si>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</si>
  <si>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</si>
  <si>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</si>
  <si>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</si>
  <si>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</si>
  <si>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</si>
  <si>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</si>
  <si>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</si>
  <si>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</si>
  <si>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</si>
  <si>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</si>
  <si>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</si>
  <si>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</si>
  <si>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</si>
  <si>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</si>
  <si>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</si>
  <si>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</si>
  <si>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</si>
  <si>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</si>
  <si>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</si>
  <si>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</si>
  <si>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</si>
  <si>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</si>
  <si>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</si>
  <si>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</si>
  <si>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</si>
  <si>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</si>
  <si>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</si>
  <si>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</si>
  <si>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</si>
  <si>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</si>
  <si>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</si>
  <si>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</si>
  <si>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</si>
  <si>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</si>
  <si>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</si>
  <si>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</si>
  <si>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</si>
  <si>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</si>
  <si>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</si>
  <si>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</si>
  <si>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</si>
  <si>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</si>
  <si>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</si>
  <si>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</si>
  <si>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</si>
  <si>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</si>
  <si>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</si>
  <si>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</si>
  <si>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</si>
  <si>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</si>
  <si>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</si>
  <si>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</si>
  <si>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</si>
  <si>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</si>
  <si>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</si>
  <si>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</si>
  <si>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</si>
  <si>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</si>
  <si>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</si>
  <si>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</si>
  <si>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</si>
  <si>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</si>
  <si>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</si>
  <si>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</si>
  <si>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</si>
  <si>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</si>
  <si>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</si>
  <si>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</si>
  <si>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</si>
  <si>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</si>
  <si>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</si>
  <si>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</si>
  <si>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</si>
  <si>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</si>
  <si>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</si>
  <si>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</si>
  <si>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</si>
  <si>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</si>
  <si>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</si>
  <si>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</si>
  <si>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</si>
  <si>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</si>
  <si>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</si>
  <si>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</si>
  <si>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</si>
  <si>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</si>
  <si>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</si>
  <si>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</si>
  <si>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</si>
  <si>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</si>
  <si>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</si>
  <si>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</si>
  <si>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</si>
  <si>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</si>
  <si>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</si>
  <si>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</si>
  <si>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</si>
  <si>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</si>
  <si>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</si>
  <si>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</si>
  <si>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</si>
  <si>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</si>
  <si>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</si>
  <si>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</si>
  <si>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</si>
  <si>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</si>
  <si>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</si>
  <si>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</si>
  <si>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</si>
  <si>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</si>
  <si>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</si>
  <si>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</si>
  <si>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</si>
  <si>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</si>
  <si>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</si>
  <si>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</si>
  <si>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</si>
  <si>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</si>
  <si>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</si>
  <si>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</si>
  <si>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</si>
  <si>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</si>
  <si>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</si>
  <si>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</si>
  <si>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</si>
  <si>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</si>
  <si>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</si>
  <si>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</si>
  <si>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</si>
  <si>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</si>
  <si>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</si>
  <si>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</si>
  <si>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</si>
  <si>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</si>
  <si>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</si>
  <si>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</si>
  <si>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</si>
  <si>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</si>
  <si>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</si>
  <si>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</si>
  <si>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</si>
  <si>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</si>
  <si>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</si>
  <si>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</si>
  <si>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</si>
  <si>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</si>
  <si>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</si>
  <si>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</si>
  <si>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</si>
  <si>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</si>
  <si>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</si>
  <si>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</si>
  <si>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</si>
  <si>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</si>
  <si>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</si>
  <si>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</si>
  <si>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</si>
  <si>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</si>
  <si>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</si>
  <si>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</si>
  <si>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</si>
  <si>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</si>
  <si>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</si>
  <si>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</si>
  <si>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</si>
  <si>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</si>
  <si>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</si>
  <si>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</si>
  <si>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</si>
  <si>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</si>
  <si>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</si>
  <si>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</si>
  <si>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</si>
  <si>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</si>
  <si>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</si>
  <si>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</si>
  <si>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</si>
  <si>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</si>
  <si>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</si>
  <si>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</si>
  <si>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</si>
  <si>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</si>
  <si>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</si>
  <si>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</si>
  <si>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</si>
  <si>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</si>
  <si>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</si>
  <si>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</si>
  <si>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</si>
  <si>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</si>
  <si>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</si>
  <si>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</si>
  <si>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</si>
  <si>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</si>
  <si>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</si>
  <si>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</si>
  <si>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</si>
  <si>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</si>
  <si>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</si>
  <si>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</si>
  <si>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</si>
  <si>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</si>
  <si>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</si>
  <si>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</si>
  <si>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</si>
  <si>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</si>
  <si>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</si>
  <si>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</si>
  <si>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</si>
  <si>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</si>
  <si>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</si>
  <si>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</si>
  <si>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</si>
  <si>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</si>
  <si>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</si>
  <si>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</si>
  <si>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</si>
  <si>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</si>
  <si>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</si>
  <si>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</si>
  <si>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</si>
  <si>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</si>
  <si>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</si>
  <si>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</si>
  <si>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</si>
  <si>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</si>
  <si>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</si>
  <si>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</si>
  <si>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</si>
  <si>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</si>
  <si>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</si>
  <si>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</si>
  <si>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</si>
  <si>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</si>
  <si>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</si>
  <si>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</si>
  <si>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</si>
  <si>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</si>
  <si>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</si>
  <si>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</si>
  <si>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</si>
  <si>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</si>
  <si>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</si>
  <si>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</si>
  <si>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</si>
  <si>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</si>
  <si>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</si>
  <si>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</si>
  <si>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</si>
  <si>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</si>
  <si>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</si>
  <si>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</si>
  <si>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</si>
  <si>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</si>
  <si>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</si>
  <si>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</si>
  <si>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</si>
  <si>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</si>
  <si>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</si>
  <si>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</si>
  <si>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</si>
  <si>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</si>
  <si>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</si>
  <si>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</si>
  <si>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</si>
  <si>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</si>
  <si>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</si>
  <si>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</si>
  <si>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</si>
  <si>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</si>
  <si>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</si>
  <si>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</si>
  <si>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</si>
  <si>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</si>
  <si>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</si>
  <si>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</si>
  <si>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</si>
  <si>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</si>
  <si>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</si>
  <si>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</si>
  <si>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</si>
  <si>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</si>
  <si>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</si>
  <si>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</si>
  <si>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</si>
  <si>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</si>
  <si>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</si>
  <si>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</si>
  <si>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</si>
  <si>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</si>
  <si>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</si>
  <si>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</si>
  <si>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</si>
  <si>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</si>
  <si>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</si>
  <si>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</si>
  <si>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</si>
  <si>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</si>
  <si>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</si>
  <si>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</si>
  <si>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</si>
  <si>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</si>
  <si>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</si>
  <si>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</si>
  <si>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</si>
  <si>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</si>
  <si>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</si>
  <si>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</si>
  <si>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</si>
  <si>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</si>
  <si>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</si>
  <si>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</si>
  <si>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</si>
  <si>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</si>
  <si>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</si>
  <si>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</si>
  <si>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</si>
  <si>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</si>
  <si>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</si>
  <si>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</si>
  <si>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</si>
  <si>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</si>
  <si>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</si>
  <si>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</si>
  <si>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</si>
  <si>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</si>
  <si>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</si>
  <si>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</si>
  <si>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</si>
  <si>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</si>
  <si>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</si>
  <si>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</si>
  <si>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</si>
  <si>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</si>
  <si>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</si>
  <si>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</si>
  <si>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</si>
  <si>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</si>
  <si>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</si>
  <si>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</si>
  <si>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</si>
  <si>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</si>
  <si>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</si>
  <si>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</si>
  <si>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</si>
  <si>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</si>
  <si>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</si>
  <si>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</si>
  <si>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</si>
  <si>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</si>
  <si>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</si>
  <si>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</si>
  <si>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</si>
  <si>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</si>
  <si>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</si>
  <si>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</si>
  <si>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</si>
  <si>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</si>
  <si>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</si>
  <si>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</si>
  <si>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</si>
  <si>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</si>
  <si>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</si>
  <si>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</si>
  <si>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</si>
  <si>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</si>
  <si>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</si>
  <si>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</si>
  <si>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</si>
  <si>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</si>
  <si>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</si>
  <si>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</si>
  <si>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</si>
  <si>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</si>
  <si>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</si>
  <si>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</si>
  <si>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</si>
  <si>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</si>
  <si>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</si>
  <si>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</si>
  <si>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</si>
  <si>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</si>
  <si>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</si>
  <si>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</si>
  <si>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</si>
  <si>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</si>
  <si>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</si>
  <si>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</si>
  <si>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</si>
  <si>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</si>
  <si>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</si>
  <si>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</si>
  <si>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</si>
  <si>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</si>
  <si>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</si>
  <si>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</si>
  <si>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</si>
  <si>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</si>
  <si>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</si>
  <si>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</si>
  <si>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</si>
  <si>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</si>
  <si>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</si>
  <si>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</si>
  <si>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</si>
  <si>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</si>
  <si>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</si>
  <si>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</si>
  <si>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</si>
  <si>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</si>
  <si>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</si>
  <si>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</si>
  <si>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</si>
  <si>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</si>
  <si>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</si>
  <si>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</si>
  <si>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</si>
  <si>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</si>
  <si>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</si>
  <si>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</si>
  <si>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</si>
  <si>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</si>
  <si>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</si>
  <si>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</si>
  <si>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</si>
  <si>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</si>
  <si>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</si>
  <si>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</si>
  <si>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</si>
  <si>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</si>
  <si>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</si>
  <si>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</si>
  <si>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</si>
  <si>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</si>
  <si>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</si>
  <si>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</si>
  <si>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</si>
  <si>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</si>
  <si>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</si>
  <si>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</si>
  <si>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</si>
  <si>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</si>
  <si>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</si>
  <si>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</si>
  <si>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</si>
  <si>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</si>
  <si>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</si>
  <si>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</si>
  <si>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</si>
  <si>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</si>
  <si>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</si>
  <si>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</si>
  <si>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</si>
  <si>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</si>
  <si>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</si>
  <si>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</si>
  <si>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</si>
  <si>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</si>
  <si>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</si>
  <si>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</si>
  <si>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</si>
  <si>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</si>
  <si>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</si>
  <si>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</si>
  <si>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</si>
  <si>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</si>
  <si>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</si>
  <si>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</si>
  <si>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</si>
  <si>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</si>
  <si>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</si>
  <si>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</si>
  <si>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</si>
  <si>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</si>
  <si>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</si>
  <si>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</si>
  <si>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</si>
  <si>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</si>
  <si>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</si>
  <si>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</si>
  <si>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</si>
  <si>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</si>
  <si>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</si>
  <si>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</si>
  <si>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</si>
  <si>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</si>
  <si>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</si>
  <si>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</si>
  <si>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</si>
  <si>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</si>
  <si>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</si>
  <si>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</si>
  <si>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</si>
  <si>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</si>
  <si>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</si>
  <si>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</si>
  <si>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</si>
  <si>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</si>
  <si>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</si>
  <si>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</si>
  <si>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</si>
  <si>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</si>
  <si>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</si>
  <si>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</si>
  <si>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</si>
  <si>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</si>
  <si>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</si>
  <si>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</si>
  <si>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</si>
  <si>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</si>
  <si>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</si>
  <si>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</si>
  <si>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</si>
  <si>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</si>
  <si>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</si>
  <si>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</si>
  <si>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</si>
  <si>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</si>
  <si>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</si>
  <si>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</si>
  <si>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</si>
  <si>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</si>
  <si>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</si>
  <si>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</si>
  <si>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</si>
  <si>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</si>
  <si>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</si>
  <si>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</si>
  <si>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</si>
  <si>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</si>
  <si>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</si>
  <si>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</si>
  <si>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</si>
  <si>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</si>
  <si>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</si>
  <si>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</si>
  <si>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</si>
  <si>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</si>
  <si>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</si>
  <si>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</si>
  <si>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</si>
  <si>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</si>
  <si>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</si>
  <si>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</si>
  <si>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</si>
  <si>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</si>
  <si>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</si>
  <si>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</si>
  <si>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</si>
  <si>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</si>
  <si>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</si>
  <si>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</si>
  <si>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</si>
  <si>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</si>
  <si>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</si>
  <si>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</si>
  <si>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</si>
  <si>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</si>
  <si>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</si>
  <si>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</si>
  <si>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</si>
  <si>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</si>
  <si>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</si>
  <si>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</si>
  <si>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</si>
  <si>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</si>
  <si>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</si>
  <si>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</si>
  <si>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</si>
  <si>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</si>
  <si>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</si>
  <si>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</si>
  <si>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</si>
  <si>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</si>
  <si>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</si>
  <si>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</si>
  <si>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</si>
  <si>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</si>
  <si>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</si>
  <si>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</si>
  <si>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</si>
  <si>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</si>
  <si>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</si>
  <si>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</si>
  <si>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</si>
  <si>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</si>
  <si>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</si>
  <si>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</si>
  <si>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</si>
  <si>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</si>
  <si>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</si>
  <si>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</si>
  <si>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</si>
  <si>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</si>
  <si>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</si>
  <si>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</si>
  <si>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</si>
  <si>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</si>
  <si>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</si>
  <si>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</si>
  <si>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</si>
  <si>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</si>
  <si>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</si>
  <si>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</si>
  <si>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</si>
  <si>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</si>
  <si>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</si>
  <si>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</si>
  <si>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</si>
  <si>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</si>
  <si>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</si>
  <si>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</si>
  <si>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</si>
  <si>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</si>
  <si>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</si>
  <si>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</si>
  <si>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</si>
  <si>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</si>
  <si>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</si>
  <si>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</si>
  <si>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</si>
  <si>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</si>
  <si>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</si>
  <si>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</si>
  <si>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</si>
  <si>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</si>
  <si>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</si>
  <si>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</si>
  <si>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</si>
  <si>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</si>
  <si>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</si>
  <si>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</si>
  <si>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</si>
  <si>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</si>
  <si>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</si>
  <si>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</si>
  <si>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</si>
  <si>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</si>
  <si>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</si>
  <si>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</si>
  <si>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</si>
  <si>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</si>
  <si>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</si>
  <si>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</si>
  <si>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</si>
  <si>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</si>
  <si>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</si>
  <si>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</si>
  <si>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</si>
  <si>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</si>
  <si>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</si>
  <si>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</si>
  <si>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</si>
  <si>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</si>
  <si>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</si>
  <si>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</si>
  <si>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</si>
  <si>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</si>
  <si>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</si>
  <si>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</si>
  <si>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</si>
  <si>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</si>
  <si>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</si>
  <si>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</si>
  <si>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</si>
  <si>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</si>
  <si>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</si>
  <si>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</si>
  <si>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</si>
  <si>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</si>
  <si>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</si>
  <si>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</si>
  <si>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</si>
  <si>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</si>
  <si>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</si>
  <si>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</si>
  <si>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</si>
  <si>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</si>
  <si>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</si>
  <si>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</si>
  <si>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</si>
  <si>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</si>
  <si>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</si>
  <si>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</si>
  <si>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</si>
  <si>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</si>
  <si>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</si>
  <si>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</si>
  <si>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</si>
  <si>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</si>
  <si>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</si>
  <si>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</si>
  <si>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</si>
  <si>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</si>
  <si>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</si>
  <si>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</si>
  <si>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</si>
  <si>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</si>
  <si>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</si>
  <si>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</si>
  <si>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</si>
  <si>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</si>
  <si>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</si>
  <si>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</si>
  <si>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</si>
  <si>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</si>
  <si>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</si>
  <si>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</si>
  <si>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</si>
  <si>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</si>
  <si>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</si>
  <si>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</si>
  <si>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</si>
  <si>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</si>
  <si>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</si>
  <si>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</si>
  <si>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</si>
  <si>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</si>
  <si>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</si>
  <si>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</si>
  <si>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</si>
  <si>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</si>
  <si>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</si>
  <si>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</si>
  <si>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</si>
  <si>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</si>
  <si>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</si>
  <si>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</si>
  <si>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</si>
  <si>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</si>
  <si>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</si>
  <si>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</si>
  <si>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</si>
  <si>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</si>
  <si>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</si>
  <si>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</si>
  <si>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</si>
  <si>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</si>
  <si>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</si>
  <si>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</si>
  <si>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</si>
  <si>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</si>
  <si>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</si>
  <si>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</si>
  <si>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</si>
  <si>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</si>
  <si>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</si>
  <si>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</si>
  <si>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</si>
  <si>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</si>
  <si>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</si>
  <si>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</si>
  <si>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</si>
  <si>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</si>
  <si>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</si>
  <si>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</si>
  <si>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</si>
  <si>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</si>
  <si>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</si>
  <si>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</si>
  <si>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</si>
  <si>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</si>
  <si>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</si>
  <si>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</si>
  <si>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</si>
  <si>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</si>
  <si>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</si>
  <si>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</si>
  <si>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</si>
  <si>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</si>
  <si>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</si>
  <si>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</si>
  <si>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</si>
  <si>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</si>
  <si>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</si>
  <si>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</si>
  <si>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</si>
  <si>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</si>
  <si>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</si>
  <si>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</si>
  <si>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</si>
  <si>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</si>
  <si>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</si>
  <si>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</si>
  <si>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</si>
  <si>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</si>
  <si>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</si>
  <si>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</si>
  <si>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</si>
  <si>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</si>
  <si>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</si>
  <si>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</si>
  <si>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</si>
  <si>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</si>
  <si>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</si>
  <si>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</si>
  <si>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</si>
  <si>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</si>
  <si>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</si>
  <si>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</si>
  <si>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</si>
  <si>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</si>
  <si>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</si>
  <si>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</si>
  <si>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</si>
  <si>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</si>
  <si>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</si>
  <si>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</si>
  <si>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</si>
  <si>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</si>
  <si>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</si>
  <si>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</si>
  <si>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</si>
  <si>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</si>
  <si>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</si>
  <si>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</si>
  <si>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</si>
  <si>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</si>
  <si>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</si>
  <si>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</si>
  <si>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</si>
  <si>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</si>
  <si>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</si>
  <si>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</si>
  <si>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</si>
  <si>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</si>
  <si>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</si>
  <si>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</si>
  <si>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</si>
  <si>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</si>
  <si>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</si>
  <si>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</si>
  <si>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</si>
  <si>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</si>
  <si>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</si>
  <si>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</si>
  <si>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</si>
  <si>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</si>
  <si>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</si>
  <si>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</si>
  <si>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</si>
  <si>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</si>
  <si>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</si>
  <si>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</si>
  <si>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</si>
  <si>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</si>
  <si>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</si>
  <si>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</si>
  <si>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</si>
  <si>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</si>
  <si>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</si>
  <si>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</si>
  <si>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</si>
  <si>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</si>
  <si>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</si>
  <si>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</si>
  <si>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</si>
  <si>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</si>
  <si>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</si>
  <si>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</si>
  <si>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</si>
  <si>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</si>
  <si>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</si>
  <si>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</si>
  <si>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</si>
  <si>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</si>
  <si>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</si>
  <si>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</si>
  <si>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</si>
  <si>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</si>
  <si>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</si>
  <si>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</si>
  <si>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</si>
  <si>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</si>
  <si>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</si>
  <si>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</si>
  <si>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</si>
  <si>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</si>
  <si>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</si>
  <si>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</si>
  <si>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</si>
  <si>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</si>
  <si>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</si>
  <si>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</si>
  <si>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</si>
  <si>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</si>
  <si>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</si>
  <si>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</si>
  <si>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</si>
  <si>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</si>
  <si>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</si>
  <si>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</si>
  <si>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</si>
  <si>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</si>
  <si>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</si>
  <si>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</si>
  <si>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</si>
  <si>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</si>
  <si>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</si>
  <si>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</si>
  <si>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</si>
  <si>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</si>
  <si>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</si>
  <si>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</si>
  <si>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</si>
  <si>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</si>
  <si>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</si>
  <si>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</si>
  <si>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</si>
  <si>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</si>
  <si>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</si>
  <si>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</si>
  <si>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</si>
  <si>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</si>
  <si>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</si>
  <si>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</si>
  <si>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</si>
  <si>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</si>
  <si>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</si>
  <si>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</si>
  <si>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</si>
  <si>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</si>
  <si>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</si>
  <si>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</si>
  <si>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</si>
  <si>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</si>
  <si>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</si>
  <si>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</si>
  <si>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</si>
  <si>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</si>
  <si>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</si>
  <si>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</si>
  <si>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</si>
  <si>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</si>
  <si>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</si>
  <si>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</si>
  <si>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</si>
  <si>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</si>
  <si>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</si>
  <si>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</si>
  <si>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</si>
  <si>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</si>
  <si>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</si>
  <si>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</si>
  <si>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</si>
  <si>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</si>
  <si>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</si>
  <si>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</si>
  <si>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</si>
  <si>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</si>
  <si>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</si>
  <si>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</si>
  <si>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</si>
  <si>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</si>
  <si>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</si>
  <si>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</si>
  <si>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</si>
  <si>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</si>
  <si>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</si>
  <si>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</si>
  <si>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</si>
  <si>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</si>
  <si>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</si>
  <si>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</si>
  <si>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</si>
  <si>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</si>
  <si>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</si>
  <si>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</si>
  <si>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</si>
  <si>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</si>
  <si>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</si>
  <si>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</si>
  <si>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</si>
  <si>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</si>
  <si>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</si>
  <si>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</si>
  <si>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</si>
  <si>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</si>
  <si>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</si>
  <si>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</si>
  <si>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</si>
  <si>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</si>
  <si>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</si>
  <si>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</si>
  <si>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</si>
  <si>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</si>
  <si>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</si>
  <si>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</si>
  <si>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</si>
  <si>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</si>
  <si>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</si>
  <si>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</si>
  <si>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</si>
  <si>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</si>
  <si>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</si>
  <si>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</si>
  <si>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</si>
  <si>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</si>
  <si>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</si>
  <si>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</si>
  <si>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</si>
  <si>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</si>
  <si>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</si>
  <si>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</si>
  <si>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</si>
  <si>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</si>
  <si>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</si>
  <si>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</si>
  <si>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</si>
  <si>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</si>
  <si>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</si>
  <si>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</si>
  <si>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</si>
  <si>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</si>
  <si>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</si>
  <si>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</si>
  <si>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</si>
  <si>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</si>
  <si>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</si>
  <si>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</si>
  <si>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</si>
  <si>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</si>
  <si>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</si>
  <si>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</si>
  <si>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</si>
  <si>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</si>
  <si>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</si>
  <si>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</si>
  <si>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</si>
  <si>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</si>
  <si>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</si>
  <si>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</si>
  <si>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</si>
  <si>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</si>
  <si>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</si>
  <si>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</si>
  <si>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</si>
  <si>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</si>
  <si>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</si>
  <si>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</si>
  <si>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</si>
  <si>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</si>
  <si>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</si>
  <si>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</si>
  <si>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</si>
  <si>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</si>
  <si>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</si>
  <si>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</si>
  <si>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</si>
  <si>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</si>
  <si>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</si>
  <si>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</si>
  <si>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</si>
  <si>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</si>
  <si>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</si>
  <si>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</si>
  <si>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</si>
  <si>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</si>
  <si>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</si>
  <si>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</si>
  <si>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</si>
  <si>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</si>
  <si>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</si>
  <si>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</si>
  <si>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</si>
  <si>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</si>
  <si>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</si>
  <si>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</si>
  <si>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</si>
  <si>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</si>
  <si>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</si>
  <si>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</si>
  <si>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</si>
  <si>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</si>
  <si>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</si>
  <si>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</si>
  <si>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</si>
  <si>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</si>
  <si>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</si>
  <si>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</si>
  <si>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</si>
  <si>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</si>
  <si>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</si>
  <si>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</si>
  <si>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</si>
  <si>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</si>
  <si>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</si>
  <si>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</si>
  <si>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</si>
  <si>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</si>
  <si>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</si>
  <si>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</si>
  <si>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</si>
  <si>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</si>
  <si>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</si>
  <si>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</si>
  <si>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</si>
  <si>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</si>
  <si>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</si>
  <si>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</si>
  <si>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</si>
  <si>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</si>
  <si>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</si>
  <si>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</si>
  <si>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</si>
  <si>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</si>
  <si>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</si>
  <si>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</si>
  <si>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</si>
  <si>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</si>
  <si>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</si>
  <si>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</si>
  <si>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</si>
  <si>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</si>
  <si>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</si>
  <si>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</si>
  <si>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</si>
  <si>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</si>
  <si>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</si>
  <si>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</si>
  <si>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</si>
  <si>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</si>
  <si>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</si>
  <si>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</si>
  <si>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</si>
  <si>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</si>
  <si>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</si>
  <si>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</si>
  <si>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</si>
  <si>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</si>
  <si>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</si>
  <si>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</si>
  <si>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</si>
  <si>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</si>
  <si>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</si>
  <si>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</si>
  <si>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</si>
  <si>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</si>
  <si>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</si>
  <si>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</si>
  <si>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</si>
  <si>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</si>
  <si>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</si>
  <si>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</si>
  <si>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</si>
  <si>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</si>
  <si>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</si>
  <si>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</si>
  <si>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</si>
  <si>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</si>
  <si>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</si>
  <si>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</si>
  <si>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</si>
  <si>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</si>
  <si>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</si>
  <si>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</si>
  <si>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</si>
  <si>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</si>
  <si>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</si>
  <si>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</si>
  <si>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</si>
  <si>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</si>
  <si>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</si>
  <si>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</si>
  <si>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</si>
  <si>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</si>
  <si>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</si>
  <si>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</si>
  <si>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</si>
  <si>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</si>
  <si>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</si>
  <si>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</si>
  <si>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</si>
  <si>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</si>
  <si>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</si>
  <si>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</si>
  <si>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</si>
  <si>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</si>
  <si>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</si>
  <si>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</si>
  <si>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</si>
  <si>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</si>
  <si>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</si>
  <si>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</si>
  <si>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</si>
  <si>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</si>
  <si>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</si>
  <si>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</si>
  <si>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</si>
  <si>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</si>
  <si>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</si>
  <si>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</si>
  <si>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</si>
  <si>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</si>
  <si>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</si>
  <si>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</si>
  <si>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</si>
  <si>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</si>
  <si>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</si>
  <si>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</si>
  <si>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</si>
  <si>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</si>
  <si>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</si>
  <si>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</si>
  <si>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</si>
  <si>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</si>
  <si>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</si>
  <si>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</si>
  <si>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</si>
  <si>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</si>
  <si>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</si>
  <si>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</si>
  <si>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</si>
  <si>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</si>
  <si>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</si>
  <si>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</si>
  <si>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</si>
  <si>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</si>
  <si>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</si>
  <si>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</si>
  <si>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</si>
  <si>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</si>
  <si>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</si>
  <si>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</si>
  <si>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</si>
  <si>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</si>
  <si>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</si>
  <si>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</si>
  <si>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</si>
  <si>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</si>
  <si>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</si>
  <si>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</si>
  <si>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</si>
  <si>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</si>
  <si>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</si>
  <si>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</si>
  <si>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</si>
  <si>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</si>
  <si>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</si>
  <si>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</si>
  <si>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</si>
  <si>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</si>
  <si>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</si>
  <si>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</si>
  <si>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</si>
  <si>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</si>
  <si>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</si>
  <si>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</si>
  <si>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</si>
  <si>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</si>
  <si>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</si>
  <si>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</si>
  <si>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</si>
  <si>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</si>
  <si>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</si>
  <si>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</si>
  <si>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</si>
  <si>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</si>
  <si>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</si>
  <si>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</si>
  <si>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</si>
  <si>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</si>
  <si>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</si>
  <si>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</si>
  <si>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</si>
  <si>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</si>
  <si>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</si>
  <si>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</si>
  <si>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</si>
  <si>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</si>
  <si>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</si>
  <si>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</si>
  <si>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</si>
  <si>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</si>
  <si>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</si>
  <si>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</si>
  <si>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</si>
  <si>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</si>
  <si>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</si>
  <si>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</si>
  <si>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</si>
  <si>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</si>
  <si>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</si>
  <si>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</si>
  <si>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</si>
  <si>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</si>
  <si>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</si>
  <si>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</si>
  <si>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</si>
  <si>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</si>
  <si>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</si>
  <si>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</si>
  <si>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</si>
  <si>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</si>
  <si>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</si>
  <si>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</si>
  <si>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</si>
  <si>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</si>
  <si>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</si>
  <si>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</si>
  <si>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</si>
  <si>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</si>
  <si>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</si>
  <si>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</si>
  <si>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</si>
  <si>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</si>
  <si>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</si>
  <si>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</si>
  <si>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</si>
  <si>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</si>
  <si>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</si>
  <si>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</si>
  <si>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</si>
  <si>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</si>
  <si>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</si>
  <si>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</si>
  <si>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</si>
  <si>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</si>
  <si>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</si>
  <si>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</si>
  <si>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</si>
  <si>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</si>
  <si>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</si>
  <si>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</si>
  <si>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</si>
  <si>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</si>
  <si>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</si>
  <si>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</si>
  <si>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</si>
  <si>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</si>
  <si>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</si>
  <si>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</si>
  <si>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</si>
  <si>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</si>
  <si>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</si>
  <si>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</si>
  <si>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</si>
  <si>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</si>
  <si>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</si>
  <si>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</si>
  <si>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</si>
  <si>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</si>
  <si>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</si>
  <si>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</si>
  <si>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</si>
  <si>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</si>
  <si>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</si>
  <si>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</si>
  <si>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</si>
  <si>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</si>
  <si>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</si>
  <si>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</si>
  <si>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</si>
  <si>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</si>
  <si>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</si>
  <si>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</si>
  <si>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</si>
  <si>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</si>
  <si>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</si>
  <si>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</si>
  <si>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</si>
  <si>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</si>
  <si>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</si>
  <si>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</si>
  <si>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</si>
  <si>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</si>
  <si>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</si>
  <si>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</si>
  <si>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</si>
  <si>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</si>
  <si>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</si>
  <si>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</si>
  <si>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</si>
  <si>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</si>
  <si>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</si>
  <si>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</si>
  <si>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</si>
  <si>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</si>
  <si>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</si>
  <si>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</si>
  <si>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</si>
  <si>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</si>
  <si>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</si>
  <si>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</si>
  <si>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</si>
  <si>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</si>
  <si>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</si>
  <si>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</si>
  <si>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</si>
  <si>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</si>
  <si>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</si>
  <si>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</si>
  <si>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</si>
  <si>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</si>
  <si>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</si>
  <si>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</si>
  <si>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</si>
  <si>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</si>
  <si>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</si>
  <si>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</si>
  <si>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</si>
  <si>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</si>
  <si>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</si>
  <si>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</si>
  <si>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</si>
  <si>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</si>
  <si>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</si>
  <si>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</si>
  <si>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</si>
  <si>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</si>
  <si>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</si>
  <si>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</si>
  <si>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</si>
  <si>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</si>
  <si>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</si>
  <si>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</si>
  <si>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</si>
  <si>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</si>
  <si>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</si>
  <si>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</si>
  <si>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</si>
  <si>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</si>
  <si>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</si>
  <si>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</si>
  <si>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</si>
  <si>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</si>
  <si>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</si>
  <si>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</si>
  <si>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</si>
  <si>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</si>
  <si>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</si>
  <si>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</si>
  <si>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</si>
  <si>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</si>
  <si>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</si>
  <si>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</si>
  <si>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</si>
  <si>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</si>
  <si>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</si>
  <si>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</si>
  <si>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</si>
  <si>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</si>
  <si>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</si>
  <si>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</si>
  <si>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</si>
  <si>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</si>
  <si>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</si>
  <si>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</si>
  <si>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</si>
  <si>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</si>
  <si>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</si>
  <si>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</si>
  <si>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</si>
  <si>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</si>
  <si>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</si>
  <si>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</si>
  <si>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</si>
  <si>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</si>
  <si>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</si>
  <si>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</si>
  <si>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</si>
  <si>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</si>
  <si>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</si>
  <si>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</si>
  <si>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</si>
  <si>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</si>
  <si>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</si>
  <si>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</si>
  <si>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</si>
  <si>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</si>
  <si>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</si>
  <si>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</si>
  <si>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</si>
  <si>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</si>
  <si>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</si>
  <si>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</si>
  <si>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</si>
  <si>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</si>
  <si>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</si>
  <si>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</si>
  <si>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</si>
  <si>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</si>
  <si>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</si>
  <si>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</si>
  <si>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</si>
  <si>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</si>
  <si>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</si>
  <si>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</si>
  <si>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</si>
  <si>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</si>
  <si>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</si>
  <si>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</si>
  <si>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</si>
  <si>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</si>
  <si>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</si>
  <si>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</si>
  <si>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</si>
  <si>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</si>
  <si>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</si>
  <si>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</si>
  <si>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</si>
  <si>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</si>
  <si>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</si>
  <si>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</si>
  <si>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</si>
  <si>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</si>
  <si>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</si>
  <si>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</si>
  <si>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</si>
  <si>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</si>
  <si>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</si>
  <si>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</si>
  <si>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</si>
  <si>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</si>
  <si>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</si>
  <si>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</si>
  <si>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</si>
  <si>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</si>
  <si>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</si>
  <si>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</si>
  <si>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</si>
  <si>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</si>
  <si>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</si>
  <si>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</si>
  <si>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</si>
  <si>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</si>
  <si>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</si>
  <si>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</si>
  <si>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</si>
  <si>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</si>
  <si>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</si>
  <si>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</si>
  <si>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</si>
  <si>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</si>
  <si>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</si>
  <si>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</si>
  <si>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</si>
  <si>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</si>
  <si>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</si>
  <si>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</si>
  <si>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</si>
  <si>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</si>
  <si>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</si>
  <si>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</si>
  <si>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</si>
  <si>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</si>
  <si>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</si>
  <si>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</si>
  <si>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</si>
  <si>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</si>
  <si>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</si>
  <si>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</si>
  <si>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</si>
  <si>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</si>
  <si>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</si>
  <si>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</si>
  <si>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</si>
  <si>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</si>
  <si>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</si>
  <si>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</si>
  <si>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</si>
  <si>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</si>
  <si>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</si>
  <si>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</si>
  <si>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</si>
  <si>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</si>
  <si>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</si>
  <si>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</si>
  <si>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</si>
  <si>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</si>
  <si>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</si>
  <si>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</si>
  <si>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</si>
  <si>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</si>
  <si>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</si>
  <si>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</si>
  <si>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</si>
  <si>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</si>
  <si>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</si>
  <si>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</si>
  <si>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</si>
  <si>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</si>
  <si>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</si>
  <si>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</si>
  <si>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</si>
  <si>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</si>
  <si>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</si>
  <si>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</si>
  <si>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</si>
  <si>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</si>
  <si>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</si>
  <si>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</si>
  <si>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</si>
  <si>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</si>
  <si>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</si>
  <si>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</si>
  <si>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</si>
  <si>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</si>
  <si>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</si>
  <si>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</si>
  <si>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</si>
  <si>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</si>
  <si>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</si>
  <si>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</si>
  <si>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</si>
  <si>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</si>
  <si>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</si>
  <si>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</si>
  <si>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</si>
  <si>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</si>
  <si>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</si>
  <si>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</si>
  <si>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</si>
  <si>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</si>
  <si>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</si>
  <si>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</si>
  <si>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</si>
  <si>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</si>
  <si>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</si>
  <si>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</si>
  <si>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</si>
  <si>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</si>
  <si>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</si>
  <si>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</si>
  <si>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</si>
  <si>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</si>
  <si>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</si>
  <si>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</si>
  <si>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</si>
  <si>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</si>
  <si>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</si>
  <si>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</si>
  <si>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</si>
  <si>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</si>
  <si>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</si>
  <si>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</si>
  <si>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</si>
  <si>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</si>
  <si>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</si>
  <si>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</si>
  <si>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</si>
  <si>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</si>
  <si>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</si>
  <si>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</si>
  <si>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</si>
  <si>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</si>
  <si>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</si>
  <si>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</si>
  <si>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</si>
  <si>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</si>
  <si>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</si>
  <si>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</si>
  <si>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</si>
  <si>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</si>
  <si>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</si>
  <si>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</si>
  <si>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</si>
  <si>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</si>
  <si>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</si>
  <si>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</si>
  <si>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</si>
  <si>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</si>
  <si>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</si>
  <si>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</si>
  <si>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</si>
  <si>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</si>
  <si>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</si>
  <si>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</si>
  <si>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</si>
  <si>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</si>
  <si>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</si>
  <si>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</si>
  <si>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</si>
  <si>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</si>
  <si>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</si>
  <si>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</si>
  <si>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</si>
  <si>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</si>
  <si>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</si>
  <si>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</si>
  <si>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</si>
  <si>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</si>
  <si>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</si>
  <si>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</si>
  <si>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</si>
  <si>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</si>
  <si>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</si>
  <si>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</si>
  <si>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</si>
  <si>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</si>
  <si>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</si>
  <si>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</si>
  <si>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</si>
  <si>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</si>
  <si>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</si>
  <si>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</si>
  <si>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</si>
  <si>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</si>
  <si>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</si>
  <si>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</si>
  <si>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</si>
  <si>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</si>
  <si>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</si>
  <si>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</si>
  <si>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</si>
  <si>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</si>
  <si>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</si>
  <si>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</si>
  <si>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</si>
  <si>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</si>
  <si>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</si>
  <si>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</si>
  <si>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</si>
  <si>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</si>
  <si>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</si>
  <si>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</si>
  <si>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</si>
  <si>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</si>
  <si>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</si>
  <si>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</si>
  <si>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</si>
  <si>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</si>
  <si>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</si>
  <si>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</si>
  <si>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</si>
  <si>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</si>
  <si>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</si>
  <si>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</si>
  <si>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</si>
  <si>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</si>
  <si>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</si>
  <si>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</si>
  <si>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</si>
  <si>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</si>
  <si>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</si>
  <si>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</si>
  <si>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</si>
  <si>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</si>
  <si>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</si>
  <si>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</si>
  <si>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</si>
  <si>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</si>
  <si>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</si>
  <si>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</si>
  <si>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</si>
  <si>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</si>
  <si>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</si>
  <si>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</si>
  <si>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</si>
  <si>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</si>
  <si>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</si>
  <si>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</si>
  <si>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</si>
  <si>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</si>
  <si>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</si>
  <si>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</si>
  <si>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</si>
  <si>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</si>
  <si>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</si>
  <si>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</si>
  <si>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</si>
  <si>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</si>
  <si>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</si>
  <si>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</si>
  <si>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</si>
  <si>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</si>
  <si>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</si>
  <si>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</si>
  <si>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</si>
  <si>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</si>
  <si>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</si>
  <si>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</si>
  <si>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</si>
  <si>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</si>
  <si>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</si>
  <si>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</si>
  <si>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</si>
  <si>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</si>
  <si>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</si>
  <si>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</si>
  <si>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</si>
  <si>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</si>
  <si>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</si>
  <si>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</si>
  <si>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</si>
  <si>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</si>
  <si>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</si>
  <si>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</si>
  <si>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</si>
  <si>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</si>
  <si>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</si>
  <si>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</si>
  <si>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</si>
  <si>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</si>
  <si>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</si>
  <si>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</si>
  <si>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</si>
  <si>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</si>
  <si>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</si>
  <si>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</si>
  <si>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</si>
  <si>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</si>
  <si>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</si>
  <si>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</si>
  <si>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</si>
  <si>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</si>
  <si>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</si>
  <si>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</si>
  <si>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</si>
  <si>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</si>
  <si>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</si>
  <si>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</si>
  <si>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</si>
  <si>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</si>
  <si>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</si>
  <si>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</si>
  <si>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</si>
  <si>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</si>
  <si>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</si>
  <si>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</si>
  <si>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</si>
  <si>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</si>
  <si>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</si>
  <si>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</si>
  <si>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</si>
  <si>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</si>
  <si>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</si>
  <si>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</si>
  <si>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</si>
  <si>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</si>
  <si>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</si>
  <si>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</si>
  <si>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</si>
  <si>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</si>
  <si>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</si>
  <si>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</si>
  <si>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</si>
  <si>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</si>
  <si>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</si>
  <si>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</si>
  <si>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</si>
  <si>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</si>
  <si>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</si>
  <si>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</si>
  <si>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</si>
  <si>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</si>
  <si>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</si>
  <si>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</si>
  <si>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</si>
  <si>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</si>
  <si>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</si>
  <si>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</si>
  <si>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</si>
  <si>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</si>
  <si>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</si>
  <si>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</si>
  <si>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</si>
  <si>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</si>
  <si>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</si>
  <si>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</si>
  <si>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</si>
  <si>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</si>
  <si>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</si>
  <si>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</si>
  <si>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</si>
  <si>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</si>
  <si>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</si>
  <si>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</si>
  <si>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</si>
  <si>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</si>
  <si>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</si>
  <si>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</si>
  <si>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</si>
  <si>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</si>
  <si>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</si>
  <si>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</si>
  <si>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</si>
  <si>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</si>
  <si>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</si>
  <si>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</si>
  <si>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</si>
  <si>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</si>
  <si>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</si>
  <si>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</si>
  <si>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</si>
  <si>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</si>
  <si>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</si>
  <si>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</si>
  <si>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</si>
  <si>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</si>
  <si>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</si>
  <si>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</si>
  <si>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</si>
  <si>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</si>
  <si>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</si>
  <si>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</si>
  <si>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</si>
  <si>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</si>
  <si>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</si>
  <si>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</si>
  <si>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</si>
  <si>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</si>
  <si>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</si>
  <si>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</si>
  <si>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</si>
  <si>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</si>
  <si>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</si>
  <si>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</si>
  <si>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</si>
  <si>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</si>
  <si>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</si>
  <si>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</si>
  <si>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</si>
  <si>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</si>
  <si>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</si>
  <si>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</si>
  <si>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</si>
  <si>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</si>
  <si>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</si>
  <si>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</si>
  <si>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</si>
  <si>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</si>
  <si>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</si>
  <si>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</si>
  <si>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</si>
  <si>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</si>
  <si>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</si>
  <si>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</si>
  <si>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</si>
  <si>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</si>
  <si>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</si>
  <si>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</si>
  <si>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</si>
  <si>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</si>
  <si>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</si>
  <si>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</si>
  <si>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</si>
  <si>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</si>
  <si>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</si>
  <si>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</si>
  <si>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</si>
  <si>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</si>
  <si>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</si>
  <si>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</si>
  <si>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</si>
  <si>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</si>
  <si>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</si>
  <si>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</si>
  <si>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</si>
  <si>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</si>
  <si>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</si>
  <si>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</si>
  <si>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</si>
  <si>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</si>
  <si>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</si>
  <si>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</si>
  <si>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</si>
  <si>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</si>
  <si>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</si>
  <si>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</si>
  <si>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</si>
  <si>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</si>
  <si>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</si>
  <si>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</si>
  <si>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</si>
  <si>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</si>
  <si>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</si>
  <si>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</si>
  <si>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</si>
  <si>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</si>
  <si>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</si>
  <si>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</si>
  <si>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</si>
  <si>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</si>
  <si>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</si>
  <si>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</si>
  <si>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</si>
  <si>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</si>
  <si>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</si>
  <si>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</si>
  <si>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</si>
  <si>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</si>
  <si>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</si>
  <si>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</si>
  <si>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</si>
  <si>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</si>
  <si>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</si>
  <si>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</si>
  <si>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</si>
  <si>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</si>
  <si>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</si>
  <si>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</si>
  <si>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</si>
  <si>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</si>
  <si>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</si>
  <si>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</si>
  <si>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</si>
  <si>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</si>
  <si>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</si>
  <si>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</si>
  <si>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</si>
  <si>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</si>
  <si>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</si>
  <si>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</si>
  <si>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</si>
  <si>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</si>
  <si>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</si>
  <si>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</si>
  <si>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</si>
  <si>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</si>
  <si>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</si>
  <si>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</si>
  <si>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</si>
  <si>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</si>
  <si>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</si>
  <si>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</si>
  <si>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</si>
  <si>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</si>
  <si>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</si>
  <si>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</si>
  <si>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</si>
  <si>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</si>
  <si>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</si>
  <si>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</si>
  <si>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</si>
  <si>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</si>
  <si>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</si>
  <si>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</si>
  <si>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</si>
  <si>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</si>
  <si>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</si>
  <si>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</si>
  <si>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</si>
  <si>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</si>
  <si>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</si>
  <si>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</si>
  <si>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</si>
  <si>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</si>
  <si>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</si>
  <si>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</si>
  <si>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</si>
  <si>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</si>
  <si>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</si>
  <si>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</si>
  <si>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</si>
  <si>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</si>
  <si>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</si>
  <si>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</si>
  <si>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</si>
  <si>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</si>
  <si>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</si>
  <si>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</si>
  <si>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</si>
  <si>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</si>
  <si>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</si>
  <si>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</si>
  <si>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</si>
  <si>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</si>
  <si>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</si>
  <si>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</si>
  <si>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</si>
  <si>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</si>
  <si>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</si>
  <si>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</si>
  <si>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</si>
  <si>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</si>
  <si>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</si>
  <si>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</si>
  <si>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</si>
  <si>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</si>
  <si>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</si>
  <si>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</si>
  <si>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</si>
  <si>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</si>
  <si>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</si>
  <si>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</si>
  <si>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</si>
  <si>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</si>
  <si>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</si>
  <si>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</si>
  <si>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</si>
  <si>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</si>
  <si>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</si>
  <si>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</si>
  <si>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</si>
  <si>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</si>
  <si>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</si>
  <si>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</si>
  <si>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</si>
  <si>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</si>
  <si>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</si>
  <si>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</si>
  <si>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</si>
  <si>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</si>
  <si>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</si>
  <si>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</si>
  <si>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</si>
  <si>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</si>
  <si>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</si>
  <si>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</si>
  <si>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</si>
  <si>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</si>
  <si>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</si>
  <si>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</si>
  <si>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</si>
  <si>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</si>
  <si>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</si>
  <si>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</si>
  <si>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</si>
  <si>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</si>
  <si>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</si>
  <si>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</si>
  <si>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</si>
  <si>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</si>
  <si>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</si>
  <si>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</si>
  <si>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</si>
  <si>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</si>
  <si>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</si>
  <si>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</si>
  <si>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</si>
  <si>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</si>
  <si>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</si>
  <si>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</si>
  <si>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</si>
  <si>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</si>
  <si>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</si>
  <si>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</si>
  <si>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</si>
  <si>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</si>
  <si>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</si>
  <si>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</si>
  <si>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</si>
  <si>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</si>
  <si>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</si>
  <si>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</si>
  <si>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</si>
  <si>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</si>
  <si>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</si>
  <si>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</si>
  <si>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</si>
  <si>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</si>
  <si>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</si>
  <si>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</si>
  <si>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</si>
  <si>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</si>
  <si>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</si>
  <si>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</si>
  <si>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</si>
  <si>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</si>
  <si>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</si>
  <si>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</si>
  <si>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</si>
  <si>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</si>
  <si>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</si>
  <si>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</si>
  <si>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</si>
  <si>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</si>
  <si>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</si>
  <si>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</si>
  <si>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</si>
  <si>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</si>
  <si>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</si>
  <si>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</si>
  <si>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</si>
  <si>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</si>
  <si>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</si>
  <si>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</si>
  <si>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</si>
  <si>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</si>
  <si>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</si>
  <si>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</si>
  <si>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</si>
  <si>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</si>
  <si>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</si>
  <si>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</si>
  <si>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</si>
  <si>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</si>
  <si>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</si>
  <si>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</si>
  <si>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</si>
  <si>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</si>
  <si>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</si>
  <si>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</si>
  <si>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</si>
  <si>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</si>
  <si>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</si>
  <si>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</si>
  <si>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</si>
  <si>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</si>
  <si>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</si>
  <si>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</si>
  <si>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</si>
  <si>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</si>
  <si>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</si>
  <si>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</si>
  <si>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</si>
  <si>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</si>
  <si>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</si>
  <si>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</si>
  <si>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</si>
  <si>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</si>
  <si>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</si>
  <si>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</si>
  <si>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</si>
  <si>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</si>
  <si>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</si>
  <si>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</si>
  <si>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</si>
  <si>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</si>
  <si>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</si>
  <si>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</si>
  <si>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</si>
  <si>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</si>
  <si>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</si>
  <si>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</si>
  <si>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</si>
  <si>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</si>
  <si>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</si>
  <si>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</si>
  <si>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</si>
  <si>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</si>
  <si>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</si>
  <si>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</si>
  <si>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</si>
  <si>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</si>
  <si>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</si>
  <si>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</si>
  <si>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</si>
  <si>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</si>
  <si>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</si>
  <si>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</si>
  <si>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</si>
  <si>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</si>
  <si>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</si>
  <si>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</si>
  <si>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</si>
  <si>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</si>
  <si>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</si>
  <si>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</si>
  <si>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</si>
  <si>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</si>
  <si>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</si>
  <si>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</si>
  <si>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</si>
  <si>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</si>
  <si>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</si>
  <si>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</si>
  <si>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</si>
  <si>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</si>
  <si>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</si>
  <si>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</si>
  <si>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</si>
  <si>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</si>
  <si>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</si>
  <si>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</si>
  <si>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</si>
  <si>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</si>
  <si>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</si>
  <si>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</si>
  <si>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</si>
  <si>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</si>
  <si>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</si>
  <si>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</si>
  <si>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</si>
  <si>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</si>
  <si>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</si>
  <si>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</si>
  <si>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</si>
  <si>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</si>
  <si>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</si>
  <si>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</si>
  <si>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</si>
  <si>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</si>
  <si>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</si>
  <si>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</si>
  <si>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</si>
  <si>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</si>
  <si>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</si>
  <si>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</si>
  <si>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</si>
  <si>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</si>
  <si>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</si>
  <si>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</si>
  <si>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</si>
  <si>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</si>
  <si>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</si>
  <si>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</si>
  <si>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</si>
  <si>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</si>
  <si>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</si>
  <si>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</si>
  <si>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</si>
  <si>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</si>
  <si>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</si>
  <si>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</si>
  <si>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</si>
  <si>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</si>
  <si>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</si>
  <si>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</si>
  <si>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</si>
  <si>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</si>
  <si>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</si>
  <si>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</si>
  <si>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</si>
  <si>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</si>
  <si>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</si>
  <si>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</si>
  <si>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</si>
  <si>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</si>
  <si>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</si>
  <si>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</si>
  <si>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</si>
  <si>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</si>
  <si>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</si>
  <si>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</si>
  <si>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</si>
  <si>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</si>
  <si>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</si>
  <si>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</si>
  <si>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</si>
  <si>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</si>
  <si>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</si>
  <si>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</si>
  <si>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</si>
  <si>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</si>
  <si>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</si>
  <si>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</si>
  <si>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</si>
  <si>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</si>
  <si>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</si>
  <si>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</si>
  <si>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</si>
  <si>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</si>
  <si>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</si>
  <si>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</si>
  <si>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</si>
  <si>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</si>
  <si>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</si>
  <si>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</si>
  <si>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</si>
  <si>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</si>
  <si>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</si>
  <si>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</si>
  <si>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</si>
  <si>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</si>
  <si>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</si>
  <si>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</si>
  <si>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</si>
  <si>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</si>
  <si>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</si>
  <si>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</si>
  <si>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</si>
  <si>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</si>
  <si>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</si>
  <si>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</si>
  <si>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</si>
  <si>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</si>
  <si>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</si>
  <si>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</si>
  <si>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</si>
  <si>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</si>
  <si>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</si>
  <si>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</si>
  <si>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</si>
  <si>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</si>
  <si>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</si>
  <si>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</si>
  <si>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</si>
  <si>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</si>
  <si>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</si>
  <si>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</si>
  <si>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</si>
  <si>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</si>
  <si>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</si>
  <si>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</si>
  <si>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</si>
  <si>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</si>
  <si>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</si>
  <si>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</si>
  <si>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</si>
  <si>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</si>
  <si>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</si>
  <si>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</si>
  <si>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</si>
  <si>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</si>
  <si>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</si>
  <si>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</si>
  <si>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</si>
  <si>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</si>
  <si>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</si>
  <si>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</si>
  <si>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</si>
  <si>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</si>
  <si>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</si>
  <si>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</si>
  <si>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</si>
  <si>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</si>
  <si>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</si>
  <si>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</si>
  <si>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</si>
  <si>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</si>
  <si>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</si>
  <si>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</si>
  <si>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</si>
  <si>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</si>
  <si>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</si>
  <si>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</si>
  <si>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</si>
  <si>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</si>
  <si>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</si>
  <si>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</si>
  <si>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</si>
  <si>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</si>
  <si>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</si>
  <si>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</si>
  <si>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</si>
  <si>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</si>
  <si>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</si>
  <si>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</si>
  <si>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</si>
  <si>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</si>
  <si>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</si>
  <si>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</si>
  <si>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</si>
  <si>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</si>
  <si>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</si>
  <si>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</si>
  <si>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</si>
  <si>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</si>
  <si>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</si>
  <si>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</si>
  <si>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</si>
  <si>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</si>
  <si>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</si>
  <si>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</si>
  <si>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</si>
  <si>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</si>
  <si>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</si>
  <si>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</si>
  <si>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</si>
  <si>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</si>
  <si>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</si>
  <si>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</si>
  <si>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</si>
  <si>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</si>
  <si>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</si>
  <si>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</si>
  <si>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</si>
  <si>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</si>
  <si>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</si>
  <si>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</si>
  <si>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</si>
  <si>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</si>
  <si>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</si>
  <si>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</si>
  <si>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</si>
  <si>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</si>
  <si>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</si>
  <si>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</si>
  <si>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</si>
  <si>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</si>
  <si>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</si>
  <si>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</si>
  <si>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</si>
  <si>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</si>
  <si>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</si>
  <si>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</si>
  <si>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</si>
  <si>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</si>
  <si>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</si>
  <si>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</si>
  <si>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</si>
  <si>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</si>
  <si>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</si>
  <si>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</si>
  <si>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</si>
  <si>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</si>
  <si>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</si>
  <si>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</si>
  <si>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</si>
  <si>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</si>
  <si>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</si>
  <si>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</si>
  <si>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</si>
  <si>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</si>
  <si>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</si>
  <si>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</si>
  <si>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</si>
  <si>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</si>
  <si>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</si>
  <si>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</si>
  <si>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</si>
  <si>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</si>
  <si>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</si>
  <si>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</si>
  <si>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</si>
  <si>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</si>
  <si>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</si>
  <si>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</si>
  <si>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</si>
  <si>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</si>
  <si>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</si>
  <si>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</si>
  <si>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</si>
  <si>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</si>
  <si>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</si>
  <si>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</si>
  <si>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</si>
  <si>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</si>
  <si>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</si>
  <si>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</si>
  <si>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</si>
  <si>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</si>
  <si>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</si>
  <si>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</si>
  <si>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</si>
  <si>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</si>
  <si>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</si>
  <si>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</si>
  <si>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</si>
  <si>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</si>
  <si>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</si>
  <si>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</si>
  <si>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</si>
  <si>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</si>
  <si>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</si>
  <si>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</si>
  <si>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</si>
  <si>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</si>
  <si>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</si>
  <si>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</si>
  <si>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</si>
  <si>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</si>
  <si>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</si>
  <si>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</si>
  <si>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</si>
  <si>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</si>
  <si>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</si>
  <si>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</si>
  <si>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</si>
  <si>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</si>
  <si>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</si>
  <si>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</si>
  <si>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</si>
  <si>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</si>
  <si>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</si>
  <si>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</si>
  <si>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</si>
  <si>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</si>
  <si>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</si>
  <si>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</si>
  <si>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</si>
  <si>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</si>
  <si>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</si>
  <si>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</si>
  <si>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</si>
  <si>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</si>
  <si>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</si>
  <si>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</si>
  <si>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</si>
  <si>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</si>
  <si>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</si>
  <si>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</si>
  <si>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</si>
  <si>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</si>
  <si>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</si>
  <si>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</si>
  <si>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</si>
  <si>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</si>
  <si>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</si>
  <si>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</si>
  <si>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</si>
  <si>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</si>
  <si>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</si>
  <si>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</si>
  <si>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</si>
  <si>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</si>
  <si>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</si>
  <si>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</si>
  <si>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</si>
  <si>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</si>
  <si>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</si>
  <si>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</si>
  <si>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</si>
  <si>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</si>
  <si>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</si>
  <si>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</si>
  <si>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</si>
  <si>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</si>
  <si>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</si>
  <si>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</si>
  <si>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</si>
  <si>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</si>
  <si>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</si>
  <si>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</si>
  <si>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</si>
  <si>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</si>
  <si>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</si>
  <si>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</si>
  <si>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</si>
  <si>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</si>
  <si>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</si>
  <si>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</si>
  <si>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</si>
  <si>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</si>
  <si>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</si>
  <si>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</si>
  <si>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</si>
  <si>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</si>
  <si>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</si>
  <si>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</si>
  <si>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</si>
  <si>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</si>
  <si>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</si>
  <si>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</si>
  <si>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</si>
  <si>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</si>
  <si>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</si>
  <si>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</si>
  <si>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</si>
  <si>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</si>
  <si>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</si>
  <si>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</si>
  <si>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</si>
  <si>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</si>
  <si>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</si>
  <si>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</si>
  <si>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</si>
  <si>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</si>
  <si>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</si>
  <si>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</si>
  <si>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</si>
  <si>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</si>
  <si>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</si>
  <si>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</si>
  <si>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</si>
  <si>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</si>
  <si>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</si>
  <si>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</si>
  <si>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</si>
  <si>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</si>
  <si>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</si>
  <si>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</si>
  <si>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</si>
  <si>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</si>
  <si>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</si>
  <si>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</si>
  <si>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</si>
  <si>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</si>
  <si>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</si>
  <si>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</si>
  <si>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</si>
  <si>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</si>
  <si>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</si>
  <si>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</si>
  <si>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</si>
  <si>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</si>
  <si>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</si>
  <si>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</si>
  <si>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</si>
  <si>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</si>
  <si>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</si>
  <si>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</si>
  <si>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</si>
  <si>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</si>
  <si>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</si>
  <si>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</si>
  <si>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</si>
  <si>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</si>
  <si>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</si>
  <si>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</si>
  <si>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</si>
  <si>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</si>
  <si>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</si>
  <si>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</si>
  <si>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</si>
  <si>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</si>
  <si>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</si>
  <si>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</si>
  <si>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</si>
  <si>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</si>
  <si>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</si>
  <si>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</si>
  <si>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</si>
  <si>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</si>
  <si>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</si>
  <si>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</si>
  <si>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</si>
  <si>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</si>
  <si>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</si>
  <si>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</si>
  <si>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</si>
  <si>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</si>
  <si>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</si>
  <si>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</si>
  <si>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</si>
  <si>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</si>
  <si>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</si>
  <si>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</si>
  <si>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</si>
  <si>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</si>
  <si>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</si>
  <si>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</si>
  <si>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</si>
  <si>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</si>
  <si>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</si>
  <si>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</si>
  <si>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</si>
  <si>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</si>
  <si>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</si>
  <si>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</si>
  <si>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</si>
  <si>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</si>
  <si>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</si>
  <si>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</si>
  <si>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</si>
  <si>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</si>
  <si>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</si>
  <si>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</si>
  <si>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</si>
  <si>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</si>
  <si>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</si>
  <si>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</si>
  <si>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</si>
  <si>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</si>
  <si>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</si>
  <si>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</si>
  <si>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</si>
  <si>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</si>
  <si>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</si>
  <si>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</si>
  <si>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</si>
  <si>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</si>
  <si>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</si>
  <si>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</si>
  <si>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</si>
  <si>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</si>
  <si>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</si>
  <si>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</si>
  <si>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</si>
  <si>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</si>
  <si>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</si>
  <si>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</si>
  <si>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</si>
  <si>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</si>
  <si>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</si>
  <si>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</si>
  <si>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</si>
  <si>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</si>
  <si>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</si>
  <si>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</si>
  <si>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</si>
  <si>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</si>
  <si>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</si>
  <si>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</si>
  <si>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</si>
  <si>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</si>
  <si>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</si>
  <si>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</si>
  <si>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</si>
  <si>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</si>
  <si>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</si>
  <si>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</si>
  <si>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</si>
  <si>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</si>
  <si>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</si>
  <si>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</si>
  <si>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</si>
  <si>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</si>
  <si>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</si>
  <si>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</si>
  <si>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</si>
  <si>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</si>
  <si>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</si>
  <si>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</si>
  <si>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</si>
  <si>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</si>
  <si>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</si>
  <si>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</si>
  <si>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</si>
  <si>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</si>
  <si>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</si>
  <si>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</si>
  <si>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</si>
  <si>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</si>
  <si>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</si>
  <si>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</si>
  <si>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</si>
  <si>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</si>
  <si>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</si>
  <si>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</si>
  <si>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</si>
  <si>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</si>
  <si>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</si>
  <si>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</si>
  <si>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</si>
  <si>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</si>
  <si>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</si>
  <si>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</si>
  <si>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</si>
  <si>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</si>
  <si>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</si>
  <si>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</si>
  <si>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</si>
  <si>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</si>
  <si>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</si>
  <si>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</si>
  <si>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</si>
  <si>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</si>
  <si>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</si>
  <si>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</si>
  <si>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</si>
  <si>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</si>
  <si>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</si>
  <si>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</si>
  <si>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</si>
  <si>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</si>
  <si>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</si>
  <si>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</si>
  <si>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</si>
  <si>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</si>
  <si>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</si>
  <si>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</si>
  <si>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</si>
  <si>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</si>
  <si>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</si>
  <si>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</si>
  <si>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</si>
  <si>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</si>
  <si>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</si>
  <si>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</si>
  <si>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</si>
  <si>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</si>
  <si>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</si>
  <si>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</si>
  <si>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</si>
  <si>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</si>
  <si>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</si>
  <si>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</si>
  <si>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</si>
  <si>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</si>
  <si>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</si>
  <si>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</si>
  <si>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</si>
  <si>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</si>
  <si>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</si>
  <si>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</si>
  <si>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</si>
  <si>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</si>
  <si>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</si>
  <si>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</si>
  <si>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</si>
  <si>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</si>
  <si>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</si>
  <si>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</si>
  <si>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</si>
  <si>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</si>
  <si>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</si>
  <si>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</si>
  <si>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</si>
  <si>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</si>
  <si>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</si>
  <si>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</si>
  <si>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</si>
  <si>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</si>
  <si>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</si>
  <si>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</si>
  <si>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</si>
  <si>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</si>
  <si>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</si>
  <si>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</si>
  <si>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</si>
  <si>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</si>
  <si>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</si>
  <si>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</si>
  <si>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</si>
  <si>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</si>
  <si>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</si>
  <si>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</si>
  <si>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</si>
  <si>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</si>
  <si>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</si>
  <si>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</si>
  <si>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</si>
  <si>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</si>
  <si>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</si>
  <si>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</si>
  <si>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</si>
  <si>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</si>
  <si>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</si>
  <si>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</si>
  <si>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</si>
  <si>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</si>
  <si>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</si>
  <si>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</si>
  <si>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</si>
  <si>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</si>
  <si>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</si>
  <si>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</si>
  <si>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</si>
  <si>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</si>
  <si>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</si>
  <si>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</si>
  <si>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</si>
  <si>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</si>
  <si>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</si>
  <si>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</si>
  <si>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</si>
  <si>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</si>
  <si>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</si>
  <si>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</si>
  <si>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</si>
  <si>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</si>
  <si>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</si>
  <si>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</si>
  <si>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</si>
  <si>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</si>
  <si>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</si>
  <si>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</si>
  <si>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</si>
  <si>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</si>
  <si>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</si>
  <si>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</si>
  <si>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</si>
  <si>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</si>
  <si>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</si>
  <si>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</si>
  <si>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</si>
  <si>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</si>
  <si>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</si>
  <si>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</si>
  <si>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</si>
  <si>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</si>
  <si>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</si>
  <si>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</si>
  <si>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</si>
  <si>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</si>
  <si>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</si>
  <si>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</si>
  <si>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</si>
  <si>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</si>
  <si>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</si>
  <si>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</si>
  <si>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</si>
  <si>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</si>
  <si>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</si>
  <si>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</si>
  <si>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</si>
  <si>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</si>
  <si>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</si>
  <si>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</si>
  <si>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</si>
  <si>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</si>
  <si>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</si>
  <si>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</si>
  <si>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</si>
  <si>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</si>
  <si>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</si>
  <si>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</si>
  <si>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</si>
  <si>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</si>
  <si>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</si>
  <si>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</si>
  <si>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</si>
  <si>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</si>
  <si>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</si>
  <si>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</si>
  <si>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</si>
  <si>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</si>
  <si>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</si>
  <si>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</si>
  <si>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</si>
  <si>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</si>
  <si>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</si>
  <si>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</si>
  <si>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</si>
  <si>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</si>
  <si>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</si>
  <si>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</si>
  <si>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</si>
  <si>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</si>
  <si>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</si>
  <si>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</si>
  <si>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</si>
  <si>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</si>
  <si>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</si>
  <si>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</si>
  <si>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</si>
  <si>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</si>
  <si>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</si>
  <si>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</si>
  <si>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</si>
  <si>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</si>
  <si>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</si>
  <si>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</si>
  <si>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</si>
  <si>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</si>
  <si>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</si>
  <si>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</si>
  <si>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</si>
  <si>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</si>
  <si>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</si>
  <si>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</si>
  <si>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</si>
  <si>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</si>
  <si>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</si>
  <si>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</si>
  <si>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</si>
  <si>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</si>
  <si>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</si>
  <si>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</si>
  <si>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</si>
  <si>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</si>
  <si>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</si>
  <si>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</si>
  <si>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</si>
  <si>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</si>
  <si>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</si>
  <si>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</si>
  <si>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</si>
  <si>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</si>
  <si>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</si>
  <si>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</si>
  <si>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</si>
  <si>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</si>
  <si>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</si>
  <si>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</si>
  <si>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</si>
  <si>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</si>
  <si>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</si>
  <si>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</si>
  <si>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</si>
  <si>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</si>
  <si>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</si>
  <si>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</si>
  <si>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</si>
  <si>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</si>
  <si>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</si>
  <si>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</si>
  <si>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</si>
  <si>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</si>
  <si>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</si>
  <si>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</si>
  <si>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</si>
  <si>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</si>
  <si>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</si>
  <si>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</si>
  <si>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</si>
  <si>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</si>
  <si>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</si>
  <si>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</si>
  <si>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</si>
  <si>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</si>
  <si>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</si>
  <si>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</si>
  <si>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</si>
  <si>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</si>
  <si>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</si>
  <si>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</si>
  <si>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</si>
  <si>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</si>
  <si>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</si>
  <si>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</si>
  <si>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</si>
  <si>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</si>
  <si>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</si>
  <si>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</si>
  <si>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</si>
  <si>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</si>
  <si>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</si>
  <si>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</si>
  <si>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</si>
  <si>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</si>
  <si>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</si>
  <si>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</si>
  <si>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</si>
  <si>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</si>
  <si>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</si>
  <si>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</si>
  <si>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</si>
  <si>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</si>
  <si>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</si>
  <si>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</si>
  <si>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</si>
  <si>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</si>
  <si>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</si>
  <si>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</si>
  <si>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</si>
  <si>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</si>
  <si>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</si>
  <si>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</si>
  <si>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</si>
  <si>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</si>
  <si>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</si>
  <si>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</si>
  <si>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</si>
  <si>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</si>
  <si>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</si>
  <si>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</si>
  <si>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</si>
  <si>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</si>
  <si>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</si>
  <si>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</si>
  <si>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</si>
  <si>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</si>
  <si>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</si>
  <si>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</si>
  <si>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</si>
  <si>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</si>
  <si>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</si>
  <si>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</si>
  <si>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</si>
  <si>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</si>
  <si>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</si>
  <si>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</si>
  <si>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</si>
  <si>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</si>
  <si>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</si>
  <si>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</si>
  <si>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</si>
  <si>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</si>
  <si>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</si>
  <si>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</si>
  <si>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</si>
  <si>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</si>
  <si>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</si>
  <si>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</si>
  <si>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</si>
  <si>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</si>
  <si>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</si>
  <si>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</si>
  <si>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</si>
  <si>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</si>
  <si>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</si>
  <si>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</si>
  <si>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</si>
  <si>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</si>
  <si>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</si>
  <si>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</si>
  <si>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</si>
  <si>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</si>
  <si>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</si>
  <si>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</si>
  <si>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</si>
  <si>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</si>
  <si>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</si>
  <si>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</si>
  <si>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</si>
  <si>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</si>
  <si>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</si>
  <si>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</si>
  <si>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</si>
  <si>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</si>
  <si>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</si>
  <si>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</si>
  <si>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</si>
  <si>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</si>
  <si>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</si>
  <si>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</si>
  <si>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</si>
  <si>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</si>
  <si>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</si>
  <si>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05126000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</si>
  <si>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</si>
  <si>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</si>
  <si>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</si>
  <si>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</si>
  <si>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</si>
  <si>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</si>
  <si>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</si>
  <si>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FLOIRAC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</si>
  <si>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</si>
  <si>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</si>
  <si>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</si>
  <si>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</si>
  <si>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IBMR-20-M143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</si>
  <si>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</si>
  <si>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</si>
  <si>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</si>
  <si>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</si>
  <si>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</si>
  <si>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</si>
  <si>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</si>
  <si>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</si>
  <si>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</si>
  <si>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</si>
  <si>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</si>
  <si>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</si>
  <si>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</si>
  <si>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</si>
  <si>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</si>
  <si>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</si>
  <si>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</si>
  <si>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</si>
  <si>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</si>
  <si>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</si>
  <si>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</si>
  <si>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</si>
  <si>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</si>
  <si>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</si>
  <si>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</si>
  <si>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</si>
  <si>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</si>
  <si>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</si>
  <si>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</si>
  <si>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</si>
  <si>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</si>
  <si>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</si>
  <si>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</si>
  <si>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</si>
  <si>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</si>
  <si>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</si>
  <si>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</si>
  <si>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</si>
  <si>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</si>
  <si>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</si>
  <si>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</si>
  <si>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</si>
  <si>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</si>
  <si>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</si>
  <si>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</si>
  <si>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</si>
  <si>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</si>
  <si>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</si>
  <si>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</si>
  <si>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</si>
  <si>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</si>
  <si>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</si>
  <si>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</si>
  <si>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</si>
  <si>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</si>
  <si>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</si>
  <si>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</si>
  <si>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</si>
  <si>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</si>
  <si>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</si>
  <si>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</si>
  <si>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</si>
  <si>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</si>
  <si>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</si>
  <si>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</si>
  <si>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</si>
  <si>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</si>
  <si>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</si>
  <si>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</si>
  <si>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</si>
  <si>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</si>
  <si>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</si>
  <si>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</si>
  <si>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</si>
  <si>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</si>
  <si>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</si>
  <si>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</si>
  <si>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</si>
  <si>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</si>
  <si>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</si>
  <si>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</si>
  <si>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</si>
  <si>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</si>
  <si>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</si>
  <si>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</si>
  <si>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</si>
  <si>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</si>
  <si>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</si>
  <si>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</si>
  <si>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Gloeocystis</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</si>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</sst>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6" colorId="64" zoomScale="90" zoomScaleNormal="90" zoomScalePageLayoutView="100" workbookViewId="0">
      <selection pane="topLeft" activeCell="E108" activeCellId="0" sqref="E10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620255</v>
      </c>
      <c r="G10" s="25"/>
      <c r="H10" s="25"/>
    </row>
    <row r="11" customFormat="false" ht="15" hidden="false" customHeight="false" outlineLevel="0" collapsed="false">
      <c r="A11" s="26" t="s">
        <v>5183</v>
      </c>
      <c r="B11" s="30" t="n">
        <v>44050</v>
      </c>
      <c r="D11" s="26" t="s">
        <v>5184</v>
      </c>
      <c r="E11" s="29" t="n">
        <v>6354547</v>
      </c>
      <c r="G11" s="25"/>
      <c r="H11" s="25"/>
    </row>
    <row r="12" customFormat="false" ht="15" hidden="false" customHeight="false" outlineLevel="0" collapsed="false">
      <c r="A12" s="26" t="s">
        <v>5185</v>
      </c>
      <c r="B12" s="29" t="s">
        <v>5186</v>
      </c>
      <c r="D12" s="26" t="s">
        <v>5187</v>
      </c>
      <c r="E12" s="29" t="n">
        <v>620159</v>
      </c>
      <c r="G12" s="25"/>
      <c r="H12" s="25"/>
    </row>
    <row r="13" customFormat="false" ht="17.25" hidden="false" customHeight="true" outlineLevel="0" collapsed="false">
      <c r="A13" s="12"/>
      <c r="B13" s="31"/>
      <c r="D13" s="26" t="s">
        <v>5188</v>
      </c>
      <c r="E13" s="29" t="n">
        <v>6354513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620255</v>
      </c>
    </row>
    <row r="18" customFormat="false" ht="15" hidden="false" customHeight="false" outlineLevel="0" collapsed="false">
      <c r="A18" s="36"/>
      <c r="B18" s="37" t="s">
        <v>5196</v>
      </c>
      <c r="C18" s="38" t="n">
        <f aca="false">E11</f>
        <v>6354547</v>
      </c>
    </row>
    <row r="19" customFormat="false" ht="15" hidden="false" customHeight="false" outlineLevel="0" collapsed="false">
      <c r="A19" s="33" t="s">
        <v>5197</v>
      </c>
      <c r="B19" s="39" t="n">
        <v>232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19.6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56</v>
      </c>
      <c r="D35" s="52" t="s">
        <v>5215</v>
      </c>
      <c r="E35" s="53" t="n">
        <v>44</v>
      </c>
    </row>
    <row r="36" s="56" customFormat="true" ht="15" hidden="false" customHeight="true" outlineLevel="0" collapsed="false">
      <c r="A36" s="54" t="s">
        <v>5216</v>
      </c>
      <c r="B36" s="34" t="n">
        <v>63</v>
      </c>
      <c r="C36" s="50"/>
      <c r="D36" s="55" t="s">
        <v>5217</v>
      </c>
      <c r="E36" s="34" t="n">
        <v>37</v>
      </c>
    </row>
    <row r="37" s="56" customFormat="true" ht="15" hidden="false" customHeight="true" outlineLevel="0" collapsed="false">
      <c r="A37" s="54" t="s">
        <v>5218</v>
      </c>
      <c r="B37" s="34" t="n">
        <v>17.5</v>
      </c>
      <c r="C37" s="50"/>
      <c r="D37" s="55" t="s">
        <v>5219</v>
      </c>
      <c r="E37" s="34" t="n">
        <v>23.2</v>
      </c>
    </row>
    <row r="38" s="56" customFormat="true" ht="15" hidden="false" customHeight="true" outlineLevel="0" collapsed="false">
      <c r="A38" s="54" t="s">
        <v>5220</v>
      </c>
      <c r="B38" s="34" t="n">
        <v>3.8</v>
      </c>
      <c r="C38" s="50"/>
      <c r="D38" s="55" t="s">
        <v>5220</v>
      </c>
      <c r="E38" s="34" t="n">
        <v>1.8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4</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1</v>
      </c>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t="n">
        <v>3</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0.5</v>
      </c>
      <c r="E97" s="82" t="n">
        <v>1.5</v>
      </c>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0.5</v>
      </c>
      <c r="E98" s="82" t="n">
        <v>0.2</v>
      </c>
      <c r="F98" s="82" t="s">
        <v>5274</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0.6</v>
      </c>
      <c r="E99" s="82"/>
      <c r="F99" s="82" t="s">
        <v>5274</v>
      </c>
      <c r="G99" s="85"/>
      <c r="H99" s="86"/>
    </row>
    <row r="100" customFormat="false" ht="15" hidden="false" customHeight="false" outlineLevel="0" collapsed="false">
      <c r="A100" s="78" t="s">
        <v>5275</v>
      </c>
      <c r="B100" s="79" t="str">
        <f aca="false">IF(A100="NEWCOD",IF(ISBLANK(G100),"renseigner le champ 'Nouveau taxon'",G100),VLOOKUP(A100,'Ref Taxo'!A:B,2,FALSE()))</f>
        <v>Gloeocystis</v>
      </c>
      <c r="C100" s="80" t="n">
        <f aca="false">IF(A100="NEWCOD",IF(ISBLANK(H100),"NoCod",H100),VLOOKUP(A100,'Ref Taxo'!A:D,4,FALSE()))</f>
        <v>5970</v>
      </c>
      <c r="D100" s="81" t="n">
        <v>0.01</v>
      </c>
      <c r="E100" s="82"/>
      <c r="F100" s="82" t="s">
        <v>5274</v>
      </c>
      <c r="G100" s="85" t="s">
        <v>5276</v>
      </c>
      <c r="H100" s="86" t="n">
        <v>5970</v>
      </c>
    </row>
    <row r="101" customFormat="false" ht="15" hidden="false" customHeight="false" outlineLevel="0" collapsed="false">
      <c r="A101" s="78" t="s">
        <v>3314</v>
      </c>
      <c r="B101" s="79" t="str">
        <f aca="false">IF(A101="NEWCOD",IF(ISBLANK(G101),"renseigner le champ 'Nouveau taxon'",G101),VLOOKUP(A101,'Ref Taxo'!A:B,2,FALSE()))</f>
        <v>Paralemanea </v>
      </c>
      <c r="C101" s="80" t="n">
        <f aca="false">IF(A101="NEWCOD",IF(ISBLANK(H101),"NoCod",H101),VLOOKUP(A101,'Ref Taxo'!A:D,4,FALSE()))</f>
        <v>31566</v>
      </c>
      <c r="D101" s="81" t="n">
        <v>0.04</v>
      </c>
      <c r="E101" s="82"/>
      <c r="F101" s="82" t="s">
        <v>5274</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t="n">
        <v>0.01</v>
      </c>
      <c r="F102" s="82" t="s">
        <v>5274</v>
      </c>
      <c r="G102" s="85"/>
      <c r="H102" s="86"/>
    </row>
    <row r="103" customFormat="false" ht="15" hidden="false" customHeight="false" outlineLevel="0" collapsed="false">
      <c r="A103" s="78" t="s">
        <v>4445</v>
      </c>
      <c r="B103" s="79" t="str">
        <f aca="false">IF(A103="NEWCOD",IF(ISBLANK(G103),"renseigner le champ 'Nouveau taxon'",G103),VLOOKUP(A103,'Ref Taxo'!A:B,2,FALSE()))</f>
        <v>Scytonema</v>
      </c>
      <c r="C103" s="80" t="n">
        <f aca="false">IF(A103="NEWCOD",IF(ISBLANK(H103),"NoCod",H103),VLOOKUP(A103,'Ref Taxo'!A:D,4,FALSE()))</f>
        <v>1114</v>
      </c>
      <c r="D103" s="81"/>
      <c r="E103" s="82" t="n">
        <v>0.01</v>
      </c>
      <c r="F103" s="82" t="s">
        <v>5274</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0.01</v>
      </c>
      <c r="E104" s="82"/>
      <c r="F104" s="82" t="s">
        <v>5274</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2</v>
      </c>
      <c r="E105" s="82"/>
      <c r="F105" s="82" t="s">
        <v>5274</v>
      </c>
      <c r="G105" s="85"/>
      <c r="H105" s="86"/>
    </row>
    <row r="106" customFormat="false" ht="1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0.02</v>
      </c>
      <c r="E106" s="82"/>
      <c r="F106" s="82" t="s">
        <v>5274</v>
      </c>
      <c r="G106" s="85"/>
      <c r="H106" s="86"/>
    </row>
    <row r="107" customFormat="false" ht="15" hidden="false" customHeight="false" outlineLevel="0" collapsed="false">
      <c r="A107" s="78" t="s">
        <v>1231</v>
      </c>
      <c r="B107" s="79" t="str">
        <f aca="false">IF(A107="NEWCOD",IF(ISBLANK(G107),"renseigner le champ 'Nouveau taxon'",G107),VLOOKUP(A107,'Ref Taxo'!A:B,2,FALSE()))</f>
        <v>Cratoneuron filicinum</v>
      </c>
      <c r="C107" s="80" t="n">
        <f aca="false">IF(A107="NEWCOD",IF(ISBLANK(H107),"NoCod",H107),VLOOKUP(A107,'Ref Taxo'!A:D,4,FALSE()))</f>
        <v>1233</v>
      </c>
      <c r="D107" s="81" t="n">
        <v>0.02</v>
      </c>
      <c r="E107" s="82"/>
      <c r="F107" s="82" t="s">
        <v>5274</v>
      </c>
      <c r="G107" s="85"/>
      <c r="H107" s="86"/>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0.01</v>
      </c>
      <c r="E108" s="82"/>
      <c r="F108" s="82" t="s">
        <v>5274</v>
      </c>
      <c r="G108" s="85"/>
      <c r="H108" s="86"/>
    </row>
    <row r="109" customFormat="false" ht="15" hidden="false" customHeight="false" outlineLevel="0" collapsed="false">
      <c r="A109" s="78" t="s">
        <v>1923</v>
      </c>
      <c r="B109" s="79" t="str">
        <f aca="false">IF(A109="NEWCOD",IF(ISBLANK(G109),"renseigner le champ 'Nouveau taxon'",G109),VLOOKUP(A109,'Ref Taxo'!A:B,2,FALSE()))</f>
        <v>Fissidens fontanus</v>
      </c>
      <c r="C109" s="80" t="n">
        <f aca="false">IF(A109="NEWCOD",IF(ISBLANK(H109),"NoCod",H109),VLOOKUP(A109,'Ref Taxo'!A:D,4,FALSE()))</f>
        <v>31545</v>
      </c>
      <c r="D109" s="81"/>
      <c r="E109" s="82" t="n">
        <v>0.01</v>
      </c>
      <c r="F109" s="82" t="s">
        <v>5274</v>
      </c>
      <c r="G109" s="85"/>
      <c r="H109" s="86"/>
    </row>
    <row r="110" customFormat="false" ht="1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0.01</v>
      </c>
      <c r="E110" s="82"/>
      <c r="F110" s="82" t="s">
        <v>5274</v>
      </c>
      <c r="G110" s="85"/>
      <c r="H110" s="86"/>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0.01</v>
      </c>
      <c r="E111" s="82"/>
      <c r="F111" s="82" t="s">
        <v>5274</v>
      </c>
      <c r="G111" s="85"/>
      <c r="H111" s="86"/>
    </row>
    <row r="112" customFormat="false" ht="1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0.05</v>
      </c>
      <c r="E112" s="82"/>
      <c r="F112" s="82" t="s">
        <v>5274</v>
      </c>
      <c r="G112" s="85"/>
      <c r="H112" s="86"/>
    </row>
    <row r="113" customFormat="false" ht="15" hidden="false" customHeight="false" outlineLevel="0" collapsed="false">
      <c r="A113" s="78" t="s">
        <v>4146</v>
      </c>
      <c r="B113" s="79" t="str">
        <f aca="false">IF(A113="NEWCOD",IF(ISBLANK(G113),"renseigner le champ 'Nouveau taxon'",G113),VLOOKUP(A113,'Ref Taxo'!A:B,2,FALSE()))</f>
        <v>Rorippa amphibia</v>
      </c>
      <c r="C113" s="80" t="n">
        <f aca="false">IF(A113="NEWCOD",IF(ISBLANK(H113),"NoCod",H113),VLOOKUP(A113,'Ref Taxo'!A:D,4,FALSE()))</f>
        <v>1765</v>
      </c>
      <c r="D113" s="81" t="n">
        <v>0.02</v>
      </c>
      <c r="E113" s="82"/>
      <c r="F113" s="82" t="s">
        <v>5274</v>
      </c>
      <c r="G113" s="85"/>
      <c r="H113" s="86"/>
    </row>
    <row r="114" customFormat="false" ht="15" hidden="false" customHeight="false" outlineLevel="0" collapsed="false">
      <c r="A114" s="78" t="s">
        <v>2816</v>
      </c>
      <c r="B114" s="79" t="str">
        <f aca="false">IF(A114="NEWCOD",IF(ISBLANK(G114),"renseigner le champ 'Nouveau taxon'",G114),VLOOKUP(A114,'Ref Taxo'!A:B,2,FALSE()))</f>
        <v>Lysimachia vulgaris</v>
      </c>
      <c r="C114" s="80" t="n">
        <f aca="false">IF(A114="NEWCOD",IF(ISBLANK(H114),"NoCod",H114),VLOOKUP(A114,'Ref Taxo'!A:D,4,FALSE()))</f>
        <v>1887</v>
      </c>
      <c r="D114" s="81" t="n">
        <v>0.01</v>
      </c>
      <c r="E114" s="82" t="n">
        <v>0.01</v>
      </c>
      <c r="F114" s="82" t="s">
        <v>5274</v>
      </c>
      <c r="G114" s="85"/>
      <c r="H114" s="86"/>
    </row>
    <row r="115" customFormat="false" ht="15" hidden="false" customHeight="false" outlineLevel="0" collapsed="false">
      <c r="A115" s="78" t="s">
        <v>3073</v>
      </c>
      <c r="B115" s="79" t="str">
        <f aca="false">IF(A115="NEWCOD",IF(ISBLANK(G115),"renseigner le champ 'Nouveau taxon'",G115),VLOOKUP(A115,'Ref Taxo'!A:B,2,FALSE()))</f>
        <v>Myriophyllum spicatum</v>
      </c>
      <c r="C115" s="80" t="n">
        <f aca="false">IF(A115="NEWCOD",IF(ISBLANK(H115),"NoCod",H115),VLOOKUP(A115,'Ref Taxo'!A:D,4,FALSE()))</f>
        <v>1778</v>
      </c>
      <c r="D115" s="81" t="n">
        <v>0.01</v>
      </c>
      <c r="E115" s="82" t="n">
        <v>0.1</v>
      </c>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5272</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2021-01-27T14:56:04Z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