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<sst xmlns="http://schemas.openxmlformats.org/spreadsheetml/2006/main" count="6473" uniqueCount="5304">
  <si>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</si>
  <si>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</si>
  <si>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</si>
  <si>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</si>
  <si>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</si>
  <si>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</si>
  <si>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</si>
  <si>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</si>
  <si>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</si>
  <si>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</si>
  <si>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</si>
  <si>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</si>
  <si>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</si>
  <si>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</si>
  <si>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</si>
  <si>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</si>
  <si>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</si>
  <si>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</si>
  <si>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</si>
  <si>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</si>
  <si>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</si>
  <si>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</si>
  <si>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</si>
  <si>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</si>
  <si>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</si>
  <si>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</si>
  <si>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</si>
  <si>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</si>
  <si>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</si>
  <si>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</si>
  <si>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</si>
  <si>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</si>
  <si>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</si>
  <si>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</si>
  <si>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</si>
  <si>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</si>
  <si>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</si>
  <si>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</si>
  <si>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</si>
  <si>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</si>
  <si>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</si>
  <si>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</si>
  <si>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</si>
  <si>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</si>
  <si>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</si>
  <si>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</si>
  <si>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</si>
  <si>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</si>
  <si>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</si>
  <si>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</si>
  <si>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</si>
  <si>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</si>
  <si>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</si>
  <si>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</si>
  <si>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</si>
  <si>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</si>
  <si>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</si>
  <si>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</si>
  <si>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</si>
  <si>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</si>
  <si>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</si>
  <si>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</si>
  <si>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</si>
  <si>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</si>
  <si>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</si>
  <si>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</si>
  <si>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</si>
  <si>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</si>
  <si>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</si>
  <si>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</si>
  <si>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</si>
  <si>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</si>
  <si>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</si>
  <si>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</si>
  <si>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</si>
  <si>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</si>
  <si>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</si>
  <si>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</si>
  <si>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</si>
  <si>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</si>
  <si>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</si>
  <si>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</si>
  <si>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</si>
  <si>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</si>
  <si>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</si>
  <si>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</si>
  <si>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</si>
  <si>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</si>
  <si>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</si>
  <si>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</si>
  <si>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</si>
  <si>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</si>
  <si>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</si>
  <si>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</si>
  <si>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</si>
  <si>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</si>
  <si>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</si>
  <si>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</si>
  <si>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</si>
  <si>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</si>
  <si>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</si>
  <si>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</si>
  <si>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</si>
  <si>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</si>
  <si>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</si>
  <si>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</si>
  <si>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</si>
  <si>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</si>
  <si>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</si>
  <si>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</si>
  <si>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</si>
  <si>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</si>
  <si>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</si>
  <si>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</si>
  <si>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</si>
  <si>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</si>
  <si>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</si>
  <si>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</si>
  <si>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</si>
  <si>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</si>
  <si>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</si>
  <si>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</si>
  <si>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</si>
  <si>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</si>
  <si>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</si>
  <si>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</si>
  <si>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</si>
  <si>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</si>
  <si>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</si>
  <si>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</si>
  <si>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</si>
  <si>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</si>
  <si>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</si>
  <si>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</si>
  <si>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</si>
  <si>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</si>
  <si>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</si>
  <si>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</si>
  <si>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</si>
  <si>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</si>
  <si>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</si>
  <si>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</si>
  <si>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</si>
  <si>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</si>
  <si>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</si>
  <si>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</si>
  <si>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</si>
  <si>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</si>
  <si>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</si>
  <si>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</si>
  <si>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</si>
  <si>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</si>
  <si>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</si>
  <si>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</si>
  <si>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</si>
  <si>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</si>
  <si>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</si>
  <si>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</si>
  <si>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</si>
  <si>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</si>
  <si>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</si>
  <si>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</si>
  <si>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</si>
  <si>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</si>
  <si>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</si>
  <si>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</si>
  <si>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</si>
  <si>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</si>
  <si>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</si>
  <si>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</si>
  <si>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</si>
  <si>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</si>
  <si>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</si>
  <si>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</si>
  <si>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</si>
  <si>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</si>
  <si>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</si>
  <si>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</si>
  <si>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</si>
  <si>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</si>
  <si>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</si>
  <si>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</si>
  <si>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</si>
  <si>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</si>
  <si>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</si>
  <si>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</si>
  <si>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</si>
  <si>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</si>
  <si>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</si>
  <si>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</si>
  <si>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</si>
  <si>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</si>
  <si>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</si>
  <si>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</si>
  <si>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</si>
  <si>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</si>
  <si>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</si>
  <si>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</si>
  <si>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</si>
  <si>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</si>
  <si>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</si>
  <si>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</si>
  <si>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</si>
  <si>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</si>
  <si>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</si>
  <si>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</si>
  <si>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</si>
  <si>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</si>
  <si>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</si>
  <si>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</si>
  <si>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</si>
  <si>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</si>
  <si>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</si>
  <si>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</si>
  <si>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</si>
  <si>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</si>
  <si>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</si>
  <si>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</si>
  <si>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</si>
  <si>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</si>
  <si>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</si>
  <si>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</si>
  <si>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</si>
  <si>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</si>
  <si>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</si>
  <si>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</si>
  <si>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</si>
  <si>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</si>
  <si>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</si>
  <si>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</si>
  <si>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</si>
  <si>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</si>
  <si>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</si>
  <si>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</si>
  <si>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</si>
  <si>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</si>
  <si>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</si>
  <si>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</si>
  <si>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</si>
  <si>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</si>
  <si>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</si>
  <si>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</si>
  <si>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</si>
  <si>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</si>
  <si>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</si>
  <si>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</si>
  <si>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</si>
  <si>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</si>
  <si>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</si>
  <si>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</si>
  <si>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</si>
  <si>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</si>
  <si>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</si>
  <si>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</si>
  <si>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</si>
  <si>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</si>
  <si>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</si>
  <si>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</si>
  <si>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</si>
  <si>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</si>
  <si>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</si>
  <si>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</si>
  <si>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</si>
  <si>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</si>
  <si>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</si>
  <si>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</si>
  <si>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</si>
  <si>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</si>
  <si>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</si>
  <si>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</si>
  <si>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</si>
  <si>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</si>
  <si>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</si>
  <si>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</si>
  <si>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</si>
  <si>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</si>
  <si>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</si>
  <si>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</si>
  <si>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</si>
  <si>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</si>
  <si>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</si>
  <si>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</si>
  <si>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</si>
  <si>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</si>
  <si>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</si>
  <si>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</si>
  <si>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</si>
  <si>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</si>
  <si>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</si>
  <si>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</si>
  <si>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</si>
  <si>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</si>
  <si>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</si>
  <si>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</si>
  <si>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</si>
  <si>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</si>
  <si>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</si>
  <si>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</si>
  <si>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</si>
  <si>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</si>
  <si>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</si>
  <si>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</si>
  <si>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</si>
  <si>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</si>
  <si>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</si>
  <si>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</si>
  <si>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</si>
  <si>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</si>
  <si>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</si>
  <si>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</si>
  <si>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</si>
  <si>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</si>
  <si>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</si>
  <si>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</si>
  <si>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</si>
  <si>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</si>
  <si>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</si>
  <si>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</si>
  <si>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</si>
  <si>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</si>
  <si>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</si>
  <si>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</si>
  <si>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</si>
  <si>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</si>
  <si>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</si>
  <si>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</si>
  <si>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</si>
  <si>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</si>
  <si>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</si>
  <si>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</si>
  <si>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</si>
  <si>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</si>
  <si>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</si>
  <si>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</si>
  <si>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</si>
  <si>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</si>
  <si>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</si>
  <si>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</si>
  <si>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</si>
  <si>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</si>
  <si>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</si>
  <si>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</si>
  <si>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</si>
  <si>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</si>
  <si>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</si>
  <si>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</si>
  <si>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</si>
  <si>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</si>
  <si>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</si>
  <si>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</si>
  <si>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</si>
  <si>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</si>
  <si>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</si>
  <si>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</si>
  <si>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</si>
  <si>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</si>
  <si>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</si>
  <si>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</si>
  <si>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</si>
  <si>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</si>
  <si>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</si>
  <si>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</si>
  <si>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</si>
  <si>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</si>
  <si>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</si>
  <si>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</si>
  <si>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</si>
  <si>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</si>
  <si>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</si>
  <si>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</si>
  <si>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</si>
  <si>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</si>
  <si>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</si>
  <si>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</si>
  <si>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</si>
  <si>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</si>
  <si>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</si>
  <si>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</si>
  <si>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</si>
  <si>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</si>
  <si>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</si>
  <si>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</si>
  <si>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</si>
  <si>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</si>
  <si>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</si>
  <si>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</si>
  <si>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</si>
  <si>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</si>
  <si>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</si>
  <si>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</si>
  <si>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</si>
  <si>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</si>
  <si>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</si>
  <si>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</si>
  <si>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</si>
  <si>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</si>
  <si>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</si>
  <si>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</si>
  <si>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</si>
  <si>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</si>
  <si>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</si>
  <si>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</si>
  <si>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</si>
  <si>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</si>
  <si>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</si>
  <si>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</si>
  <si>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</si>
  <si>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</si>
  <si>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</si>
  <si>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</si>
  <si>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</si>
  <si>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</si>
  <si>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</si>
  <si>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</si>
  <si>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</si>
  <si>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</si>
  <si>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</si>
  <si>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</si>
  <si>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</si>
  <si>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</si>
  <si>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</si>
  <si>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</si>
  <si>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</si>
  <si>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</si>
  <si>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</si>
  <si>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</si>
  <si>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</si>
  <si>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</si>
  <si>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</si>
  <si>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</si>
  <si>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</si>
  <si>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</si>
  <si>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</si>
  <si>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</si>
  <si>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</si>
  <si>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</si>
  <si>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</si>
  <si>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</si>
  <si>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</si>
  <si>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</si>
  <si>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</si>
  <si>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</si>
  <si>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</si>
  <si>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</si>
  <si>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</si>
  <si>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</si>
  <si>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</si>
  <si>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</si>
  <si>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</si>
  <si>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</si>
  <si>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</si>
  <si>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</si>
  <si>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</si>
  <si>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</si>
  <si>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</si>
  <si>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</si>
  <si>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</si>
  <si>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</si>
  <si>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</si>
  <si>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</si>
  <si>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</si>
  <si>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</si>
  <si>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</si>
  <si>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</si>
  <si>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</si>
  <si>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</si>
  <si>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</si>
  <si>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</si>
  <si>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</si>
  <si>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</si>
  <si>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</si>
  <si>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</si>
  <si>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</si>
  <si>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</si>
  <si>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</si>
  <si>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</si>
  <si>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</si>
  <si>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</si>
  <si>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</si>
  <si>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</si>
  <si>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</si>
  <si>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</si>
  <si>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</si>
  <si>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</si>
  <si>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</si>
  <si>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</si>
  <si>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</si>
  <si>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</si>
  <si>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</si>
  <si>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</si>
  <si>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</si>
  <si>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</si>
  <si>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</si>
  <si>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</si>
  <si>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</si>
  <si>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</si>
  <si>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</si>
  <si>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</si>
  <si>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</si>
  <si>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</si>
  <si>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</si>
  <si>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</si>
  <si>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</si>
  <si>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</si>
  <si>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</si>
  <si>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</si>
  <si>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</si>
  <si>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</si>
  <si>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</si>
  <si>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</si>
  <si>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</si>
  <si>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</si>
  <si>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</si>
  <si>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</si>
  <si>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</si>
  <si>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</si>
  <si>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</si>
  <si>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</si>
  <si>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</si>
  <si>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</si>
  <si>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</si>
  <si>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</si>
  <si>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</si>
  <si>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</si>
  <si>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</si>
  <si>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</si>
  <si>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</si>
  <si>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</si>
  <si>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</si>
  <si>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</si>
  <si>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</si>
  <si>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</si>
  <si>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</si>
  <si>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</si>
  <si>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</si>
  <si>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</si>
  <si>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</si>
  <si>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</si>
  <si>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</si>
  <si>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</si>
  <si>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</si>
  <si>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</si>
  <si>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</si>
  <si>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</si>
  <si>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</si>
  <si>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</si>
  <si>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</si>
  <si>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</si>
  <si>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</si>
  <si>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</si>
  <si>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</si>
  <si>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</si>
  <si>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</si>
  <si>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</si>
  <si>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</si>
  <si>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</si>
  <si>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</si>
  <si>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</si>
  <si>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</si>
  <si>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</si>
  <si>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</si>
  <si>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</si>
  <si>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</si>
  <si>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</si>
  <si>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</si>
  <si>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</si>
  <si>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</si>
  <si>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</si>
  <si>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</si>
  <si>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</si>
  <si>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</si>
  <si>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</si>
  <si>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</si>
  <si>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</si>
  <si>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</si>
  <si>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</si>
  <si>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</si>
  <si>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</si>
  <si>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</si>
  <si>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</si>
  <si>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</si>
  <si>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</si>
  <si>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</si>
  <si>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</si>
  <si>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</si>
  <si>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</si>
  <si>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</si>
  <si>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</si>
  <si>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</si>
  <si>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</si>
  <si>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</si>
  <si>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</si>
  <si>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</si>
  <si>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</si>
  <si>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</si>
  <si>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</si>
  <si>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</si>
  <si>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</si>
  <si>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</si>
  <si>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</si>
  <si>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</si>
  <si>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</si>
  <si>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</si>
  <si>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</si>
  <si>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</si>
  <si>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</si>
  <si>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</si>
  <si>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</si>
  <si>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</si>
  <si>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</si>
  <si>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</si>
  <si>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</si>
  <si>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</si>
  <si>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</si>
  <si>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</si>
  <si>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</si>
  <si>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</si>
  <si>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</si>
  <si>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</si>
  <si>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</si>
  <si>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</si>
  <si>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</si>
  <si>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</si>
  <si>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</si>
  <si>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</si>
  <si>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</si>
  <si>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</si>
  <si>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</si>
  <si>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</si>
  <si>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</si>
  <si>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</si>
  <si>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</si>
  <si>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</si>
  <si>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</si>
  <si>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</si>
  <si>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</si>
  <si>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</si>
  <si>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</si>
  <si>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</si>
  <si>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</si>
  <si>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</si>
  <si>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</si>
  <si>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</si>
  <si>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</si>
  <si>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</si>
  <si>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</si>
  <si>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</si>
  <si>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</si>
  <si>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</si>
  <si>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</si>
  <si>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</si>
  <si>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</si>
  <si>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</si>
  <si>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</si>
  <si>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</si>
  <si>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</si>
  <si>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</si>
  <si>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</si>
  <si>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</si>
  <si>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</si>
  <si>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</si>
  <si>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</si>
  <si>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</si>
  <si>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</si>
  <si>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</si>
  <si>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</si>
  <si>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</si>
  <si>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</si>
  <si>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</si>
  <si>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</si>
  <si>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</si>
  <si>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</si>
  <si>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</si>
  <si>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</si>
  <si>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</si>
  <si>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</si>
  <si>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</si>
  <si>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</si>
  <si>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</si>
  <si>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</si>
  <si>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</si>
  <si>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</si>
  <si>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</si>
  <si>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</si>
  <si>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</si>
  <si>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</si>
  <si>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</si>
  <si>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</si>
  <si>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</si>
  <si>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</si>
  <si>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</si>
  <si>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</si>
  <si>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</si>
  <si>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</si>
  <si>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</si>
  <si>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</si>
  <si>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</si>
  <si>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</si>
  <si>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</si>
  <si>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</si>
  <si>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</si>
  <si>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</si>
  <si>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</si>
  <si>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</si>
  <si>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</si>
  <si>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</si>
  <si>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</si>
  <si>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</si>
  <si>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</si>
  <si>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</si>
  <si>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</si>
  <si>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</si>
  <si>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</si>
  <si>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</si>
  <si>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</si>
  <si>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</si>
  <si>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</si>
  <si>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</si>
  <si>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</si>
  <si>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</si>
  <si>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</si>
  <si>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</si>
  <si>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</si>
  <si>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</si>
  <si>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</si>
  <si>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</si>
  <si>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</si>
  <si>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</si>
  <si>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</si>
  <si>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</si>
  <si>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</si>
  <si>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</si>
  <si>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</si>
  <si>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</si>
  <si>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</si>
  <si>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</si>
  <si>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</si>
  <si>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</si>
  <si>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</si>
  <si>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</si>
  <si>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</si>
  <si>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</si>
  <si>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</si>
  <si>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</si>
  <si>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</si>
  <si>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</si>
  <si>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</si>
  <si>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</si>
  <si>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</si>
  <si>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</si>
  <si>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</si>
  <si>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</si>
  <si>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</si>
  <si>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</si>
  <si>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</si>
  <si>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</si>
  <si>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</si>
  <si>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</si>
  <si>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</si>
  <si>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</si>
  <si>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</si>
  <si>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</si>
  <si>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</si>
  <si>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</si>
  <si>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</si>
  <si>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</si>
  <si>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</si>
  <si>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</si>
  <si>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</si>
  <si>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</si>
  <si>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</si>
  <si>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</si>
  <si>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</si>
  <si>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</si>
  <si>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</si>
  <si>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</si>
  <si>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</si>
  <si>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</si>
  <si>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</si>
  <si>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</si>
  <si>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</si>
  <si>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</si>
  <si>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</si>
  <si>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</si>
  <si>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</si>
  <si>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</si>
  <si>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</si>
  <si>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</si>
  <si>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</si>
  <si>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</si>
  <si>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</si>
  <si>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</si>
  <si>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</si>
  <si>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</si>
  <si>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</si>
  <si>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</si>
  <si>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</si>
  <si>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</si>
  <si>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</si>
  <si>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</si>
  <si>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</si>
  <si>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</si>
  <si>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</si>
  <si>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</si>
  <si>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</si>
  <si>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</si>
  <si>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</si>
  <si>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</si>
  <si>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</si>
  <si>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</si>
  <si>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</si>
  <si>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</si>
  <si>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</si>
  <si>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</si>
  <si>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</si>
  <si>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</si>
  <si>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</si>
  <si>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</si>
  <si>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</si>
  <si>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</si>
  <si>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</si>
  <si>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</si>
  <si>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</si>
  <si>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</si>
  <si>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</si>
  <si>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</si>
  <si>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</si>
  <si>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</si>
  <si>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</si>
  <si>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</si>
  <si>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</si>
  <si>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</si>
  <si>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</si>
  <si>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</si>
  <si>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</si>
  <si>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</si>
  <si>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</si>
  <si>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</si>
  <si>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</si>
  <si>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</si>
  <si>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</si>
  <si>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</si>
  <si>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</si>
  <si>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</si>
  <si>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</si>
  <si>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</si>
  <si>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</si>
  <si>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</si>
  <si>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</si>
  <si>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</si>
  <si>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</si>
  <si>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</si>
  <si>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</si>
  <si>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</si>
  <si>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</si>
  <si>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</si>
  <si>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</si>
  <si>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</si>
  <si>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</si>
  <si>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</si>
  <si>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</si>
  <si>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</si>
  <si>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</si>
  <si>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</si>
  <si>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</si>
  <si>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</si>
  <si>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</si>
  <si>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</si>
  <si>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</si>
  <si>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</si>
  <si>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</si>
  <si>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</si>
  <si>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</si>
  <si>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</si>
  <si>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</si>
  <si>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</si>
  <si>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</si>
  <si>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</si>
  <si>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</si>
  <si>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</si>
  <si>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</si>
  <si>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</si>
  <si>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</si>
  <si>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</si>
  <si>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</si>
  <si>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</si>
  <si>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</si>
  <si>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</si>
  <si>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</si>
  <si>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</si>
  <si>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</si>
  <si>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</si>
  <si>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</si>
  <si>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</si>
  <si>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</si>
  <si>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</si>
  <si>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</si>
  <si>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</si>
  <si>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</si>
  <si>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</si>
  <si>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</si>
  <si>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</si>
  <si>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</si>
  <si>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</si>
  <si>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</si>
  <si>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</si>
  <si>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</si>
  <si>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</si>
  <si>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</si>
  <si>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</si>
  <si>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</si>
  <si>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</si>
  <si>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</si>
  <si>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</si>
  <si>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</si>
  <si>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</si>
  <si>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</si>
  <si>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</si>
  <si>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</si>
  <si>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</si>
  <si>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</si>
  <si>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</si>
  <si>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</si>
  <si>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</si>
  <si>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</si>
  <si>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</si>
  <si>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</si>
  <si>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</si>
  <si>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</si>
  <si>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</si>
  <si>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</si>
  <si>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</si>
  <si>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</si>
  <si>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</si>
  <si>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</si>
  <si>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</si>
  <si>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</si>
  <si>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</si>
  <si>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</si>
  <si>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</si>
  <si>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</si>
  <si>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</si>
  <si>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</si>
  <si>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</si>
  <si>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</si>
  <si>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</si>
  <si>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</si>
  <si>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</si>
  <si>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</si>
  <si>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</si>
  <si>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</si>
  <si>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</si>
  <si>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</si>
  <si>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</si>
  <si>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</si>
  <si>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</si>
  <si>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</si>
  <si>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</si>
  <si>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</si>
  <si>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</si>
  <si>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</si>
  <si>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</si>
  <si>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</si>
  <si>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</si>
  <si>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</si>
  <si>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</si>
  <si>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</si>
  <si>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</si>
  <si>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</si>
  <si>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</si>
  <si>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</si>
  <si>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</si>
  <si>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</si>
  <si>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</si>
  <si>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</si>
  <si>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</si>
  <si>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</si>
  <si>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</si>
  <si>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</si>
  <si>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</si>
  <si>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</si>
  <si>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</si>
  <si>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</si>
  <si>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</si>
  <si>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</si>
  <si>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</si>
  <si>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</si>
  <si>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</si>
  <si>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</si>
  <si>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</si>
  <si>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</si>
  <si>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</si>
  <si>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</si>
  <si>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</si>
  <si>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</si>
  <si>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</si>
  <si>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</si>
  <si>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</si>
  <si>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</si>
  <si>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</si>
  <si>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</si>
  <si>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</si>
  <si>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</si>
  <si>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</si>
  <si>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</si>
  <si>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</si>
  <si>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</si>
  <si>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</si>
  <si>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</si>
  <si>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</si>
  <si>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</si>
  <si>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</si>
  <si>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</si>
  <si>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</si>
  <si>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</si>
  <si>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</si>
  <si>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</si>
  <si>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</si>
  <si>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</si>
  <si>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</si>
  <si>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</si>
  <si>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</si>
  <si>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</si>
  <si>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</si>
  <si>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</si>
  <si>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</si>
  <si>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</si>
  <si>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</si>
  <si>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</si>
  <si>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</si>
  <si>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</si>
  <si>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</si>
  <si>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</si>
  <si>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</si>
  <si>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</si>
  <si>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</si>
  <si>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</si>
  <si>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</si>
  <si>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</si>
  <si>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</si>
  <si>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</si>
  <si>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</si>
  <si>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</si>
  <si>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</si>
  <si>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</si>
  <si>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</si>
  <si>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</si>
  <si>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</si>
  <si>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</si>
  <si>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</si>
  <si>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</si>
  <si>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</si>
  <si>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</si>
  <si>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</si>
  <si>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</si>
  <si>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</si>
  <si>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</si>
  <si>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</si>
  <si>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</si>
  <si>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</si>
  <si>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</si>
  <si>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</si>
  <si>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</si>
  <si>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</si>
  <si>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</si>
  <si>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</si>
  <si>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</si>
  <si>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</si>
  <si>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</si>
  <si>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</si>
  <si>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</si>
  <si>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</si>
  <si>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</si>
  <si>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</si>
  <si>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</si>
  <si>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</si>
  <si>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</si>
  <si>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</si>
  <si>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</si>
  <si>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</si>
  <si>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</si>
  <si>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</si>
  <si>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</si>
  <si>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</si>
  <si>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</si>
  <si>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</si>
  <si>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</si>
  <si>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</si>
  <si>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</si>
  <si>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</si>
  <si>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</si>
  <si>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</si>
  <si>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</si>
  <si>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</si>
  <si>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</si>
  <si>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</si>
  <si>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</si>
  <si>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</si>
  <si>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</si>
  <si>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</si>
  <si>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</si>
  <si>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</si>
  <si>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</si>
  <si>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</si>
  <si>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</si>
  <si>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</si>
  <si>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</si>
  <si>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</si>
  <si>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</si>
  <si>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</si>
  <si>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</si>
  <si>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</si>
  <si>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</si>
  <si>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</si>
  <si>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</si>
  <si>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</si>
  <si>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</si>
  <si>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</si>
  <si>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</si>
  <si>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</si>
  <si>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</si>
  <si>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</si>
  <si>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</si>
  <si>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</si>
  <si>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</si>
  <si>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</si>
  <si>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</si>
  <si>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</si>
  <si>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</si>
  <si>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</si>
  <si>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</si>
  <si>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</si>
  <si>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</si>
  <si>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</si>
  <si>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</si>
  <si>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</si>
  <si>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</si>
  <si>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</si>
  <si>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</si>
  <si>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</si>
  <si>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</si>
  <si>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</si>
  <si>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</si>
  <si>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</si>
  <si>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</si>
  <si>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</si>
  <si>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</si>
  <si>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</si>
  <si>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</si>
  <si>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</si>
  <si>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</si>
  <si>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</si>
  <si>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</si>
  <si>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</si>
  <si>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</si>
  <si>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</si>
  <si>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</si>
  <si>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</si>
  <si>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</si>
  <si>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</si>
  <si>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</si>
  <si>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</si>
  <si>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</si>
  <si>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</si>
  <si>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</si>
  <si>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</si>
  <si>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</si>
  <si>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</si>
  <si>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</si>
  <si>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</si>
  <si>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</si>
  <si>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</si>
  <si>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</si>
  <si>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</si>
  <si>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</si>
  <si>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</si>
  <si>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</si>
  <si>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</si>
  <si>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</si>
  <si>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</si>
  <si>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</si>
  <si>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</si>
  <si>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</si>
  <si>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</si>
  <si>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</si>
  <si>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</si>
  <si>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</si>
  <si>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</si>
  <si>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</si>
  <si>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</si>
  <si>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</si>
  <si>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</si>
  <si>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</si>
  <si>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</si>
  <si>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</si>
  <si>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</si>
  <si>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</si>
  <si>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</si>
  <si>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</si>
  <si>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</si>
  <si>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</si>
  <si>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</si>
  <si>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</si>
  <si>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</si>
  <si>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</si>
  <si>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</si>
  <si>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</si>
  <si>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</si>
  <si>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</si>
  <si>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</si>
  <si>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</si>
  <si>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</si>
  <si>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</si>
  <si>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</si>
  <si>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</si>
  <si>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</si>
  <si>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</si>
  <si>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</si>
  <si>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</si>
  <si>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</si>
  <si>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</si>
  <si>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</si>
  <si>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</si>
  <si>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</si>
  <si>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</si>
  <si>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</si>
  <si>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</si>
  <si>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</si>
  <si>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</si>
  <si>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</si>
  <si>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</si>
  <si>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</si>
  <si>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</si>
  <si>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</si>
  <si>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</si>
  <si>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</si>
  <si>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</si>
  <si>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</si>
  <si>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</si>
  <si>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</si>
  <si>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</si>
  <si>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</si>
  <si>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</si>
  <si>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</si>
  <si>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</si>
  <si>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</si>
  <si>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</si>
  <si>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</si>
  <si>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</si>
  <si>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</si>
  <si>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</si>
  <si>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</si>
  <si>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</si>
  <si>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</si>
  <si>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</si>
  <si>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</si>
  <si>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</si>
  <si>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</si>
  <si>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</si>
  <si>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</si>
  <si>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</si>
  <si>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</si>
  <si>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</si>
  <si>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</si>
  <si>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</si>
  <si>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</si>
  <si>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</si>
  <si>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</si>
  <si>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</si>
  <si>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</si>
  <si>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</si>
  <si>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</si>
  <si>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</si>
  <si>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</si>
  <si>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</si>
  <si>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</si>
  <si>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</si>
  <si>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</si>
  <si>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</si>
  <si>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</si>
  <si>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</si>
  <si>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</si>
  <si>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</si>
  <si>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</si>
  <si>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</si>
  <si>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</si>
  <si>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</si>
  <si>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</si>
  <si>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</si>
  <si>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</si>
  <si>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</si>
  <si>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</si>
  <si>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</si>
  <si>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</si>
  <si>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</si>
  <si>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</si>
  <si>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</si>
  <si>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</si>
  <si>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</si>
  <si>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</si>
  <si>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</si>
  <si>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</si>
  <si>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</si>
  <si>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</si>
  <si>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</si>
  <si>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</si>
  <si>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</si>
  <si>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</si>
  <si>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</si>
  <si>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</si>
  <si>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</si>
  <si>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</si>
  <si>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</si>
  <si>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</si>
  <si>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</si>
  <si>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</si>
  <si>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</si>
  <si>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</si>
  <si>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</si>
  <si>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</si>
  <si>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</si>
  <si>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</si>
  <si>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</si>
  <si>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</si>
  <si>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</si>
  <si>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</si>
  <si>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</si>
  <si>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</si>
  <si>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</si>
  <si>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</si>
  <si>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</si>
  <si>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</si>
  <si>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</si>
  <si>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</si>
  <si>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</si>
  <si>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</si>
  <si>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</si>
  <si>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</si>
  <si>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</si>
  <si>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</si>
  <si>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</si>
  <si>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</si>
  <si>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</si>
  <si>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</si>
  <si>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</si>
  <si>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</si>
  <si>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</si>
  <si>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</si>
  <si>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</si>
  <si>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</si>
  <si>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</si>
  <si>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</si>
  <si>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</si>
  <si>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</si>
  <si>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</si>
  <si>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</si>
  <si>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</si>
  <si>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</si>
  <si>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</si>
  <si>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</si>
  <si>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</si>
  <si>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</si>
  <si>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</si>
  <si>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</si>
  <si>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</si>
  <si>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</si>
  <si>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</si>
  <si>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</si>
  <si>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</si>
  <si>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</si>
  <si>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</si>
  <si>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</si>
  <si>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</si>
  <si>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</si>
  <si>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</si>
  <si>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</si>
  <si>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</si>
  <si>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</si>
  <si>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</si>
  <si>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</si>
  <si>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</si>
  <si>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</si>
  <si>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</si>
  <si>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</si>
  <si>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</si>
  <si>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</si>
  <si>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</si>
  <si>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</si>
  <si>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</si>
  <si>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</si>
  <si>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</si>
  <si>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</si>
  <si>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</si>
  <si>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</si>
  <si>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</si>
  <si>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</si>
  <si>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</si>
  <si>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</si>
  <si>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</si>
  <si>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</si>
  <si>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</si>
  <si>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</si>
  <si>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</si>
  <si>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</si>
  <si>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</si>
  <si>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</si>
  <si>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</si>
  <si>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</si>
  <si>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</si>
  <si>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</si>
  <si>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</si>
  <si>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</si>
  <si>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</si>
  <si>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</si>
  <si>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</si>
  <si>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</si>
  <si>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</si>
  <si>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</si>
  <si>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</si>
  <si>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</si>
  <si>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</si>
  <si>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</si>
  <si>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</si>
  <si>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</si>
  <si>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</si>
  <si>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</si>
  <si>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</si>
  <si>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</si>
  <si>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</si>
  <si>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</si>
  <si>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</si>
  <si>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</si>
  <si>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</si>
  <si>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</si>
  <si>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</si>
  <si>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</si>
  <si>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</si>
  <si>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</si>
  <si>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</si>
  <si>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</si>
  <si>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</si>
  <si>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</si>
  <si>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</si>
  <si>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</si>
  <si>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</si>
  <si>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</si>
  <si>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</si>
  <si>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</si>
  <si>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</si>
  <si>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</si>
  <si>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</si>
  <si>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</si>
  <si>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</si>
  <si>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</si>
  <si>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</si>
  <si>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</si>
  <si>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</si>
  <si>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</si>
  <si>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</si>
  <si>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</si>
  <si>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</si>
  <si>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</si>
  <si>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</si>
  <si>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</si>
  <si>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</si>
  <si>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</si>
  <si>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</si>
  <si>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</si>
  <si>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</si>
  <si>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</si>
  <si>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</si>
  <si>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</si>
  <si>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</si>
  <si>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</si>
  <si>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</si>
  <si>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</si>
  <si>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</si>
  <si>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</si>
  <si>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</si>
  <si>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</si>
  <si>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</si>
  <si>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</si>
  <si>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</si>
  <si>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</si>
  <si>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</si>
  <si>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</si>
  <si>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</si>
  <si>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</si>
  <si>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</si>
  <si>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</si>
  <si>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</si>
  <si>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</si>
  <si>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</si>
  <si>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</si>
  <si>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</si>
  <si>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</si>
  <si>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</si>
  <si>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</si>
  <si>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</si>
  <si>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</si>
  <si>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</si>
  <si>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</si>
  <si>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</si>
  <si>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</si>
  <si>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</si>
  <si>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</si>
  <si>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</si>
  <si>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</si>
  <si>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</si>
  <si>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</si>
  <si>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</si>
  <si>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</si>
  <si>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</si>
  <si>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</si>
  <si>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</si>
  <si>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</si>
  <si>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</si>
  <si>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</si>
  <si>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</si>
  <si>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</si>
  <si>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</si>
  <si>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</si>
  <si>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</si>
  <si>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</si>
  <si>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</si>
  <si>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</si>
  <si>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</si>
  <si>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</si>
  <si>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</si>
  <si>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</si>
  <si>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</si>
  <si>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</si>
  <si>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</si>
  <si>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</si>
  <si>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</si>
  <si>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</si>
  <si>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</si>
  <si>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</si>
  <si>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</si>
  <si>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</si>
  <si>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</si>
  <si>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</si>
  <si>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</si>
  <si>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</si>
  <si>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</si>
  <si>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</si>
  <si>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</si>
  <si>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</si>
  <si>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</si>
  <si>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</si>
  <si>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</si>
  <si>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</si>
  <si>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</si>
  <si>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</si>
  <si>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</si>
  <si>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</si>
  <si>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</si>
  <si>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</si>
  <si>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</si>
  <si>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</si>
  <si>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</si>
  <si>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</si>
  <si>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</si>
  <si>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</si>
  <si>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</si>
  <si>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</si>
  <si>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</si>
  <si>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</si>
  <si>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</si>
  <si>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</si>
  <si>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</si>
  <si>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</si>
  <si>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</si>
  <si>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</si>
  <si>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</si>
  <si>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</si>
  <si>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</si>
  <si>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</si>
  <si>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</si>
  <si>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</si>
  <si>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</si>
  <si>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</si>
  <si>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</si>
  <si>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</si>
  <si>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</si>
  <si>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</si>
  <si>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</si>
  <si>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</si>
  <si>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</si>
  <si>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</si>
  <si>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</si>
  <si>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</si>
  <si>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</si>
  <si>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</si>
  <si>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</si>
  <si>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</si>
  <si>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</si>
  <si>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</si>
  <si>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</si>
  <si>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</si>
  <si>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</si>
  <si>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</si>
  <si>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</si>
  <si>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</si>
  <si>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</si>
  <si>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</si>
  <si>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</si>
  <si>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</si>
  <si>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</si>
  <si>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</si>
  <si>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</si>
  <si>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</si>
  <si>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</si>
  <si>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</si>
  <si>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</si>
  <si>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</si>
  <si>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</si>
  <si>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</si>
  <si>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</si>
  <si>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</si>
  <si>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</si>
  <si>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</si>
  <si>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</si>
  <si>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</si>
  <si>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</si>
  <si>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</si>
  <si>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</si>
  <si>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</si>
  <si>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</si>
  <si>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</si>
  <si>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</si>
  <si>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</si>
  <si>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</si>
  <si>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</si>
  <si>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</si>
  <si>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</si>
  <si>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</si>
  <si>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</si>
  <si>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</si>
  <si>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</si>
  <si>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</si>
  <si>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</si>
  <si>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</si>
  <si>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</si>
  <si>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</si>
  <si>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</si>
  <si>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</si>
  <si>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</si>
  <si>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</si>
  <si>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</si>
  <si>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</si>
  <si>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</si>
  <si>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</si>
  <si>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</si>
  <si>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</si>
  <si>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</si>
  <si>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</si>
  <si>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</si>
  <si>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</si>
  <si>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</si>
  <si>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</si>
  <si>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</si>
  <si>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</si>
  <si>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</si>
  <si>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</si>
  <si>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</si>
  <si>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</si>
  <si>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</si>
  <si>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</si>
  <si>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</si>
  <si>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</si>
  <si>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</si>
  <si>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</si>
  <si>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</si>
  <si>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</si>
  <si>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</si>
  <si>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</si>
  <si>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</si>
  <si>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</si>
  <si>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</si>
  <si>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</si>
  <si>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</si>
  <si>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</si>
  <si>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</si>
  <si>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</si>
  <si>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</si>
  <si>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</si>
  <si>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</si>
  <si>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</si>
  <si>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</si>
  <si>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</si>
  <si>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</si>
  <si>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</si>
  <si>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</si>
  <si>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</si>
  <si>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</si>
  <si>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</si>
  <si>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</si>
  <si>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</si>
  <si>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</si>
  <si>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</si>
  <si>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</si>
  <si>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</si>
  <si>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</si>
  <si>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</si>
  <si>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</si>
  <si>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</si>
  <si>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</si>
  <si>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</si>
  <si>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</si>
  <si>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</si>
  <si>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</si>
  <si>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</si>
  <si>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</si>
  <si>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</si>
  <si>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</si>
  <si>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</si>
  <si>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</si>
  <si>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</si>
  <si>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</si>
  <si>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</si>
  <si>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</si>
  <si>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</si>
  <si>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</si>
  <si>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</si>
  <si>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</si>
  <si>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</si>
  <si>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</si>
  <si>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</si>
  <si>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</si>
  <si>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</si>
  <si>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</si>
  <si>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</si>
  <si>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</si>
  <si>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</si>
  <si>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</si>
  <si>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</si>
  <si>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</si>
  <si>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</si>
  <si>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</si>
  <si>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</si>
  <si>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</si>
  <si>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</si>
  <si>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</si>
  <si>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</si>
  <si>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</si>
  <si>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</si>
  <si>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</si>
  <si>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</si>
  <si>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</si>
  <si>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</si>
  <si>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</si>
  <si>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</si>
  <si>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</si>
  <si>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</si>
  <si>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</si>
  <si>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</si>
  <si>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</si>
  <si>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</si>
  <si>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</si>
  <si>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</si>
  <si>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</si>
  <si>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</si>
  <si>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</si>
  <si>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</si>
  <si>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</si>
  <si>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</si>
  <si>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</si>
  <si>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</si>
  <si>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</si>
  <si>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</si>
  <si>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</si>
  <si>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</si>
  <si>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</si>
  <si>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</si>
  <si>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</si>
  <si>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</si>
  <si>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</si>
  <si>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</si>
  <si>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</si>
  <si>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</si>
  <si>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</si>
  <si>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</si>
  <si>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</si>
  <si>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</si>
  <si>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</si>
  <si>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</si>
  <si>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</si>
  <si>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</si>
  <si>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</si>
  <si>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</si>
  <si>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</si>
  <si>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</si>
  <si>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</si>
  <si>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</si>
  <si>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</si>
  <si>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</si>
  <si>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</si>
  <si>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</si>
  <si>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</si>
  <si>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</si>
  <si>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</si>
  <si>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</si>
  <si>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</si>
  <si>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</si>
  <si>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</si>
  <si>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</si>
  <si>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</si>
  <si>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</si>
  <si>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</si>
  <si>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</si>
  <si>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</si>
  <si>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</si>
  <si>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</si>
  <si>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</si>
  <si>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</si>
  <si>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</si>
  <si>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</si>
  <si>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</si>
  <si>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</si>
  <si>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</si>
  <si>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</si>
  <si>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</si>
  <si>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</si>
  <si>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</si>
  <si>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</si>
  <si>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</si>
  <si>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</si>
  <si>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</si>
  <si>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</si>
  <si>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</si>
  <si>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</si>
  <si>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</si>
  <si>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</si>
  <si>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</si>
  <si>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</si>
  <si>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</si>
  <si>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</si>
  <si>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</si>
  <si>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</si>
  <si>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</si>
  <si>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</si>
  <si>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</si>
  <si>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</si>
  <si>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</si>
  <si>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</si>
  <si>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</si>
  <si>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</si>
  <si>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</si>
  <si>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</si>
  <si>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</si>
  <si>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</si>
  <si>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</si>
  <si>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</si>
  <si>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</si>
  <si>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</si>
  <si>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</si>
  <si>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</si>
  <si>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</si>
  <si>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</si>
  <si>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</si>
  <si>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</si>
  <si>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</si>
  <si>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</si>
  <si>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</si>
  <si>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</si>
  <si>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</si>
  <si>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</si>
  <si>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</si>
  <si>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</si>
  <si>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</si>
  <si>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</si>
  <si>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</si>
  <si>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</si>
  <si>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</si>
  <si>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</si>
  <si>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</si>
  <si>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</si>
  <si>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</si>
  <si>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</si>
  <si>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</si>
  <si>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</si>
  <si>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</si>
  <si>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</si>
  <si>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</si>
  <si>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</si>
  <si>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</si>
  <si>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</si>
  <si>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</si>
  <si>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</si>
  <si>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</si>
  <si>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</si>
  <si>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</si>
  <si>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</si>
  <si>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</si>
  <si>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</si>
  <si>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</si>
  <si>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</si>
  <si>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</si>
  <si>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</si>
  <si>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</si>
  <si>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</si>
  <si>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</si>
  <si>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</si>
  <si>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</si>
  <si>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</si>
  <si>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</si>
  <si>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</si>
  <si>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</si>
  <si>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</si>
  <si>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</si>
  <si>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</si>
  <si>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</si>
  <si>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</si>
  <si>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</si>
  <si>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</si>
  <si>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</si>
  <si>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</si>
  <si>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</si>
  <si>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</si>
  <si>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</si>
  <si>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</si>
  <si>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</si>
  <si>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</si>
  <si>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</si>
  <si>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</si>
  <si>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</si>
  <si>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</si>
  <si>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</si>
  <si>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</si>
  <si>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</si>
  <si>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</si>
  <si>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</si>
  <si>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</si>
  <si>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</si>
  <si>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</si>
  <si>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</si>
  <si>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</si>
  <si>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</si>
  <si>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</si>
  <si>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</si>
  <si>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</si>
  <si>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</si>
  <si>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</si>
  <si>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</si>
  <si>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</si>
  <si>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</si>
  <si>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</si>
  <si>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</si>
  <si>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</si>
  <si>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</si>
  <si>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</si>
  <si>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</si>
  <si>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</si>
  <si>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</si>
  <si>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</si>
  <si>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</si>
  <si>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</si>
  <si>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</si>
  <si>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</si>
  <si>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</si>
  <si>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</si>
  <si>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</si>
  <si>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</si>
  <si>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</si>
  <si>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</si>
  <si>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</si>
  <si>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</si>
  <si>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</si>
  <si>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</si>
  <si>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</si>
  <si>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</si>
  <si>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</si>
  <si>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</si>
  <si>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</si>
  <si>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</si>
  <si>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</si>
  <si>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</si>
  <si>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</si>
  <si>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</si>
  <si>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</si>
  <si>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</si>
  <si>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</si>
  <si>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</si>
  <si>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</si>
  <si>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</si>
  <si>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</si>
  <si>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</si>
  <si>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</si>
  <si>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</si>
  <si>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</si>
  <si>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</si>
  <si>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</si>
  <si>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</si>
  <si>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</si>
  <si>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</si>
  <si>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</si>
  <si>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</si>
  <si>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</si>
  <si>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</si>
  <si>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</si>
  <si>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</si>
  <si>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</si>
  <si>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</si>
  <si>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</si>
  <si>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</si>
  <si>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</si>
  <si>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</si>
  <si>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</si>
  <si>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</si>
  <si>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</si>
  <si>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</si>
  <si>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</si>
  <si>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</si>
  <si>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</si>
  <si>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</si>
  <si>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</si>
  <si>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</si>
  <si>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</si>
  <si>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</si>
  <si>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</si>
  <si>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</si>
  <si>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</si>
  <si>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</si>
  <si>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</si>
  <si>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</si>
  <si>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</si>
  <si>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</si>
  <si>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</si>
  <si>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</si>
  <si>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</si>
  <si>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</si>
  <si>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</si>
  <si>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</si>
  <si>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</si>
  <si>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</si>
  <si>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</si>
  <si>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</si>
  <si>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</si>
  <si>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</si>
  <si>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</si>
  <si>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</si>
  <si>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</si>
  <si>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</si>
  <si>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</si>
  <si>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</si>
  <si>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</si>
  <si>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</si>
  <si>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</si>
  <si>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</si>
  <si>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</si>
  <si>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</si>
  <si>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</si>
  <si>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</si>
  <si>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</si>
  <si>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</si>
  <si>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</si>
  <si>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</si>
  <si>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</si>
  <si>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</si>
  <si>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</si>
  <si>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</si>
  <si>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</si>
  <si>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</si>
  <si>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</si>
  <si>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</si>
  <si>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</si>
  <si>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</si>
  <si>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</si>
  <si>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</si>
  <si>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</si>
  <si>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</si>
  <si>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</si>
  <si>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</si>
  <si>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</si>
  <si>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</si>
  <si>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</si>
  <si>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</si>
  <si>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</si>
  <si>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</si>
  <si>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</si>
  <si>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</si>
  <si>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</si>
  <si>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</si>
  <si>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</si>
  <si>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</si>
  <si>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</si>
  <si>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</si>
  <si>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</si>
  <si>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</si>
  <si>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</si>
  <si>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</si>
  <si>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</si>
  <si>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</si>
  <si>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</si>
  <si>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</si>
  <si>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</si>
  <si>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</si>
  <si>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</si>
  <si>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</si>
  <si>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</si>
  <si>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</si>
  <si>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</si>
  <si>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</si>
  <si>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</si>
  <si>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</si>
  <si>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</si>
  <si>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</si>
  <si>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</si>
  <si>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</si>
  <si>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</si>
  <si>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</si>
  <si>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</si>
  <si>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</si>
  <si>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</si>
  <si>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</si>
  <si>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</si>
  <si>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</si>
  <si>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</si>
  <si>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</si>
  <si>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</si>
  <si>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</si>
  <si>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</si>
  <si>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</si>
  <si>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</si>
  <si>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</si>
  <si>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</si>
  <si>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</si>
  <si>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</si>
  <si>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</si>
  <si>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</si>
  <si>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</si>
  <si>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</si>
  <si>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</si>
  <si>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</si>
  <si>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</si>
  <si>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</si>
  <si>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</si>
  <si>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</si>
  <si>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</si>
  <si>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</si>
  <si>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</si>
  <si>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</si>
  <si>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</si>
  <si>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</si>
  <si>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</si>
  <si>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</si>
  <si>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</si>
  <si>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</si>
  <si>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</si>
  <si>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</si>
  <si>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</si>
  <si>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</si>
  <si>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</si>
  <si>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</si>
  <si>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</si>
  <si>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</si>
  <si>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</si>
  <si>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</si>
  <si>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</si>
  <si>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</si>
  <si>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</si>
  <si>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</si>
  <si>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</si>
  <si>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</si>
  <si>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</si>
  <si>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</si>
  <si>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</si>
  <si>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</si>
  <si>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</si>
  <si>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</si>
  <si>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</si>
  <si>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</si>
  <si>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</si>
  <si>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</si>
  <si>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</si>
  <si>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</si>
  <si>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</si>
  <si>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</si>
  <si>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</si>
  <si>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</si>
  <si>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</si>
  <si>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</si>
  <si>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</si>
  <si>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</si>
  <si>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</si>
  <si>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</si>
  <si>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</si>
  <si>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</si>
  <si>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</si>
  <si>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</si>
  <si>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</si>
  <si>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</si>
  <si>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</si>
  <si>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</si>
  <si>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</si>
  <si>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</si>
  <si>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</si>
  <si>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</si>
  <si>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</si>
  <si>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</si>
  <si>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</si>
  <si>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</si>
  <si>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</si>
  <si>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</si>
  <si>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</si>
  <si>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</si>
  <si>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</si>
  <si>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</si>
  <si>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</si>
  <si>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</si>
  <si>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</si>
  <si>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</si>
  <si>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</si>
  <si>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</si>
  <si>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</si>
  <si>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</si>
  <si>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</si>
  <si>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</si>
  <si>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</si>
  <si>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</si>
  <si>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</si>
  <si>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</si>
  <si>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</si>
  <si>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</si>
  <si>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</si>
  <si>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</si>
  <si>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</si>
  <si>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</si>
  <si>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</si>
  <si>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</si>
  <si>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</si>
  <si>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</si>
  <si>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</si>
  <si>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</si>
  <si>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</si>
  <si>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</si>
  <si>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</si>
  <si>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</si>
  <si>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</si>
  <si>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</si>
  <si>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</si>
  <si>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</si>
  <si>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</si>
  <si>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</si>
  <si>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</si>
  <si>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</si>
  <si>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</si>
  <si>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</si>
  <si>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</si>
  <si>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</si>
  <si>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</si>
  <si>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</si>
  <si>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</si>
  <si>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</si>
  <si>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</si>
  <si>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</si>
  <si>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</si>
  <si>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</si>
  <si>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</si>
  <si>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</si>
  <si>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</si>
  <si>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</si>
  <si>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</si>
  <si>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</si>
  <si>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</si>
  <si>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</si>
  <si>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</si>
  <si>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</si>
  <si>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</si>
  <si>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</si>
  <si>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</si>
  <si>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</si>
  <si>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</si>
  <si>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</si>
  <si>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</si>
  <si>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</si>
  <si>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</si>
  <si>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</si>
  <si>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</si>
  <si>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</si>
  <si>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</si>
  <si>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</si>
  <si>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</si>
  <si>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</si>
  <si>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</si>
  <si>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</si>
  <si>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</si>
  <si>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</si>
  <si>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</si>
  <si>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</si>
  <si>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</si>
  <si>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</si>
  <si>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</si>
  <si>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</si>
  <si>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</si>
  <si>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</si>
  <si>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</si>
  <si>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</si>
  <si>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</si>
  <si>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</si>
  <si>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</si>
  <si>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</si>
  <si>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</si>
  <si>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</si>
  <si>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</si>
  <si>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</si>
  <si>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</si>
  <si>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</si>
  <si>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</si>
  <si>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</si>
  <si>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</si>
  <si>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</si>
  <si>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</si>
  <si>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</si>
  <si>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</si>
  <si>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</si>
  <si>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</si>
  <si>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</si>
  <si>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</si>
  <si>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</si>
  <si>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</si>
  <si>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</si>
  <si>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</si>
  <si>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</si>
  <si>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</si>
  <si>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</si>
  <si>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</si>
  <si>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</si>
  <si>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</si>
  <si>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</si>
  <si>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</si>
  <si>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</si>
  <si>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</si>
  <si>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</si>
  <si>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</si>
  <si>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</si>
  <si>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</si>
  <si>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</si>
  <si>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</si>
  <si>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</si>
  <si>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</si>
  <si>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</si>
  <si>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</si>
  <si>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</si>
  <si>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</si>
  <si>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</si>
  <si>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</si>
  <si>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</si>
  <si>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</si>
  <si>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</si>
  <si>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</si>
  <si>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</si>
  <si>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</si>
  <si>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</si>
  <si>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</si>
  <si>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</si>
  <si>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</si>
  <si>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</si>
  <si>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</si>
  <si>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</si>
  <si>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</si>
  <si>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</si>
  <si>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</si>
  <si>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</si>
  <si>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</si>
  <si>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</si>
  <si>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</si>
  <si>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</si>
  <si>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</si>
  <si>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</si>
  <si>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</si>
  <si>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</si>
  <si>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</si>
  <si>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</si>
  <si>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</si>
  <si>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</si>
  <si>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</si>
  <si>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</si>
  <si>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</si>
  <si>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</si>
  <si>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</si>
  <si>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</si>
  <si>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</si>
  <si>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</si>
  <si>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</si>
  <si>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</si>
  <si>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</si>
  <si>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</si>
  <si>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</si>
  <si>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</si>
  <si>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</si>
  <si>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</si>
  <si>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</si>
  <si>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</si>
  <si>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</si>
  <si>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</si>
  <si>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</si>
  <si>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</si>
  <si>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</si>
  <si>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</si>
  <si>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</si>
  <si>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</si>
  <si>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</si>
  <si>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</si>
  <si>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</si>
  <si>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</si>
  <si>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</si>
  <si>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</si>
  <si>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</si>
  <si>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</si>
  <si>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</si>
  <si>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</si>
  <si>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</si>
  <si>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</si>
  <si>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</si>
  <si>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</si>
  <si>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</si>
  <si>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</si>
  <si>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</si>
  <si>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</si>
  <si>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</si>
  <si>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</si>
  <si>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</si>
  <si>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</si>
  <si>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</si>
  <si>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</si>
  <si>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</si>
  <si>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</si>
  <si>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</si>
  <si>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</si>
  <si>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</si>
  <si>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</si>
  <si>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</si>
  <si>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</si>
  <si>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</si>
  <si>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</si>
  <si>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</si>
  <si>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</si>
  <si>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</si>
  <si>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</si>
  <si>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</si>
  <si>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</si>
  <si>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</si>
  <si>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</si>
  <si>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</si>
  <si>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</si>
  <si>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</si>
  <si>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</si>
  <si>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</si>
  <si>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</si>
  <si>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</si>
  <si>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</si>
  <si>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</si>
  <si>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</si>
  <si>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</si>
  <si>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</si>
  <si>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</si>
  <si>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</si>
  <si>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</si>
  <si>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</si>
  <si>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</si>
  <si>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</si>
  <si>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</si>
  <si>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</si>
  <si>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</si>
  <si>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</si>
  <si>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</si>
  <si>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</si>
  <si>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</si>
  <si>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</si>
  <si>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</si>
  <si>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</si>
  <si>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</si>
  <si>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</si>
  <si>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</si>
  <si>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</si>
  <si>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</si>
  <si>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</si>
  <si>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</si>
  <si>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</si>
  <si>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</si>
  <si>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</si>
  <si>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</si>
  <si>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</si>
  <si>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</si>
  <si>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</si>
  <si>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</si>
  <si>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</si>
  <si>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</si>
  <si>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</si>
  <si>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</si>
  <si>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</si>
  <si>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</si>
  <si>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</si>
  <si>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</si>
  <si>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</si>
  <si>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</si>
  <si>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</si>
  <si>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</si>
  <si>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</si>
  <si>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</si>
  <si>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</si>
  <si>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</si>
  <si>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</si>
  <si>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</si>
  <si>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</si>
  <si>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</si>
  <si>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</si>
  <si>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</si>
  <si>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</si>
  <si>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</si>
  <si>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</si>
  <si>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</si>
  <si>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</si>
  <si>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</si>
  <si>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</si>
  <si>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</si>
  <si>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</si>
  <si>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</si>
  <si>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</si>
  <si>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</si>
  <si>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</si>
  <si>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</si>
  <si>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</si>
  <si>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</si>
  <si>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</si>
  <si>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</si>
  <si>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</si>
  <si>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</si>
  <si>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</si>
  <si>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</si>
  <si>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</si>
  <si>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</si>
  <si>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</si>
  <si>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</si>
  <si>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</si>
  <si>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</si>
  <si>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</si>
  <si>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</si>
  <si>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</si>
  <si>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</si>
  <si>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</si>
  <si>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</si>
  <si>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</si>
  <si>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</si>
  <si>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</si>
  <si>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</si>
  <si>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</si>
  <si>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</si>
  <si>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</si>
  <si>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</si>
  <si>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</si>
  <si>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</si>
  <si>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</si>
  <si>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</si>
  <si>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</si>
  <si>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</si>
  <si>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</si>
  <si>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</si>
  <si>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</si>
  <si>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</si>
  <si>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</si>
  <si>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</si>
  <si>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</si>
  <si>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</si>
  <si>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</si>
  <si>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</si>
  <si>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</si>
  <si>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</si>
  <si>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</si>
  <si>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</si>
  <si>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</si>
  <si>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</si>
  <si>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</si>
  <si>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</si>
  <si>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</si>
  <si>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</si>
  <si>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</si>
  <si>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</si>
  <si>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</si>
  <si>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</si>
  <si>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</si>
  <si>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</si>
  <si>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</si>
  <si>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</si>
  <si>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</si>
  <si>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</si>
  <si>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</si>
  <si>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</si>
  <si>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</si>
  <si>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</si>
  <si>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</si>
  <si>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</si>
  <si>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</si>
  <si>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</si>
  <si>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</si>
  <si>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</si>
  <si>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</si>
  <si>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</si>
  <si>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</si>
  <si>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</si>
  <si>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</si>
  <si>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</si>
  <si>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</si>
  <si>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</si>
  <si>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</si>
  <si>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</si>
  <si>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</si>
  <si>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</si>
  <si>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</si>
  <si>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</si>
  <si>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</si>
  <si>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</si>
  <si>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</si>
  <si>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</si>
  <si>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</si>
  <si>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</si>
  <si>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</si>
  <si>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</si>
  <si>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</si>
  <si>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</si>
  <si>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</si>
  <si>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</si>
  <si>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</si>
  <si>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</si>
  <si>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</si>
  <si>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</si>
  <si>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</si>
  <si>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</si>
  <si>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</si>
  <si>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</si>
  <si>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</si>
  <si>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</si>
  <si>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</si>
  <si>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</si>
  <si>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</si>
  <si>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</si>
  <si>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</si>
  <si>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</si>
  <si>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</si>
  <si>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</si>
  <si>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</si>
  <si>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</si>
  <si>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</si>
  <si>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</si>
  <si>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</si>
  <si>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</si>
  <si>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</si>
  <si>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</si>
  <si>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</si>
  <si>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</si>
  <si>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</si>
  <si>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</si>
  <si>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</si>
  <si>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</si>
  <si>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</si>
  <si>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</si>
  <si>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</si>
  <si>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</si>
  <si>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</si>
  <si>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</si>
  <si>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</si>
  <si>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</si>
  <si>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</si>
  <si>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</si>
  <si>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</si>
  <si>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</si>
  <si>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</si>
  <si>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</si>
  <si>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</si>
  <si>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</si>
  <si>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</si>
  <si>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</si>
  <si>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</si>
  <si>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</si>
  <si>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</si>
  <si>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</si>
  <si>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</si>
  <si>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</si>
  <si>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</si>
  <si>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</si>
  <si>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</si>
  <si>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</si>
  <si>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</si>
  <si>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</si>
  <si>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</si>
  <si>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</si>
  <si>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</si>
  <si>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</si>
  <si>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</si>
  <si>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</si>
  <si>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</si>
  <si>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</si>
  <si>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</si>
  <si>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</si>
  <si>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</si>
  <si>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</si>
  <si>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</si>
  <si>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</si>
  <si>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</si>
  <si>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</si>
  <si>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</si>
  <si>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</si>
  <si>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</si>
  <si>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</si>
  <si>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</si>
  <si>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</si>
  <si>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</si>
  <si>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</si>
  <si>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</si>
  <si>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</si>
  <si>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</si>
  <si>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</si>
  <si>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</si>
  <si>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</si>
  <si>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</si>
  <si>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</si>
  <si>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</si>
  <si>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</si>
  <si>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</si>
  <si>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</si>
  <si>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</si>
  <si>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</si>
  <si>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</si>
  <si>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</si>
  <si>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</si>
  <si>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</si>
  <si>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</si>
  <si>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</si>
  <si>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</si>
  <si>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</si>
  <si>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</si>
  <si>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</si>
  <si>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</si>
  <si>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</si>
  <si>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</si>
  <si>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</si>
  <si>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</si>
  <si>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</si>
  <si>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</si>
  <si>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</si>
  <si>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</si>
  <si>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</si>
  <si>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</si>
  <si>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</si>
  <si>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</si>
  <si>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</si>
  <si>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</si>
  <si>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</si>
  <si>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</si>
  <si>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</si>
  <si>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</si>
  <si>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</si>
  <si>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</si>
  <si>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</si>
  <si>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</si>
  <si>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</si>
  <si>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</si>
  <si>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</si>
  <si>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</si>
  <si>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</si>
  <si>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</si>
  <si>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</si>
  <si>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</si>
  <si>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</si>
  <si>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</si>
  <si>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</si>
  <si>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</si>
  <si>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</si>
  <si>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</si>
  <si>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</si>
  <si>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</si>
  <si>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</si>
  <si>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</si>
  <si>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</si>
  <si>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</si>
  <si>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</si>
  <si>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</si>
  <si>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</si>
  <si>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</si>
  <si>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</si>
  <si>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</si>
  <si>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</si>
  <si>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</si>
  <si>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</si>
  <si>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</si>
  <si>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</si>
  <si>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</si>
  <si>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</si>
  <si>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</si>
  <si>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</si>
  <si>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</si>
  <si>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</si>
  <si>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</si>
  <si>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</si>
  <si>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</si>
  <si>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</si>
  <si>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</si>
  <si>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</si>
  <si>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</si>
  <si>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</si>
  <si>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</si>
  <si>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</si>
  <si>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</si>
  <si>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</si>
  <si>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</si>
  <si>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</si>
  <si>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</si>
  <si>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</si>
  <si>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</si>
  <si>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</si>
  <si>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</si>
  <si>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</si>
  <si>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</si>
  <si>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</si>
  <si>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</si>
  <si>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</si>
  <si>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</si>
  <si>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</si>
  <si>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</si>
  <si>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</si>
  <si>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</si>
  <si>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</si>
  <si>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</si>
  <si>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</si>
  <si>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</si>
  <si>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</si>
  <si>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</si>
  <si>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</si>
  <si>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</si>
  <si>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</si>
  <si>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</si>
  <si>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</si>
  <si>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</si>
  <si>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</si>
  <si>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</si>
  <si>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</si>
  <si>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</si>
  <si>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</si>
  <si>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</si>
  <si>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</si>
  <si>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</si>
  <si>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</si>
  <si>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</si>
  <si>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</si>
  <si>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</si>
  <si>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</si>
  <si>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</si>
  <si>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</si>
  <si>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</si>
  <si>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</si>
  <si>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</si>
  <si>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</si>
  <si>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</si>
  <si>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</si>
  <si>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</si>
  <si>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</si>
  <si>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</si>
  <si>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</si>
  <si>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</si>
  <si>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</si>
  <si>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</si>
  <si>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</si>
  <si>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</si>
  <si>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</si>
  <si>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</si>
  <si>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</si>
  <si>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</si>
  <si>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</si>
  <si>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</si>
  <si>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</si>
  <si>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</si>
  <si>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</si>
  <si>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</si>
  <si>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</si>
  <si>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</si>
  <si>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</si>
  <si>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</si>
  <si>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</si>
  <si>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</si>
  <si>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</si>
  <si>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</si>
  <si>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</si>
  <si>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</si>
  <si>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</si>
  <si>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</si>
  <si>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</si>
  <si>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</si>
  <si>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</si>
  <si>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</si>
  <si>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</si>
  <si>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</si>
  <si>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</si>
  <si>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</si>
  <si>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</si>
  <si>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</si>
  <si>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</si>
  <si>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</si>
  <si>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</si>
  <si>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</si>
  <si>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</si>
  <si>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</si>
  <si>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</si>
  <si>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</si>
  <si>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</si>
  <si>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</si>
  <si>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</si>
  <si>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</si>
  <si>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</si>
  <si>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</si>
  <si>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</si>
  <si>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</si>
  <si>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</si>
  <si>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</si>
  <si>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</si>
  <si>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</si>
  <si>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</si>
  <si>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</si>
  <si>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</si>
  <si>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</si>
  <si>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</si>
  <si>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</si>
  <si>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</si>
  <si>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</si>
  <si>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</si>
  <si>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</si>
  <si>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</si>
  <si>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</si>
  <si>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</si>
  <si>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</si>
  <si>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</si>
  <si>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</si>
  <si>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</si>
  <si>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</si>
  <si>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</si>
  <si>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</si>
  <si>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</si>
  <si>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</si>
  <si>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</si>
  <si>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</si>
  <si>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</si>
  <si>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</si>
  <si>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</si>
  <si>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</si>
  <si>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</si>
  <si>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</si>
  <si>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</si>
  <si>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</si>
  <si>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</si>
  <si>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</si>
  <si>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</si>
  <si>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</si>
  <si>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</si>
  <si>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</si>
  <si>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</si>
  <si>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</si>
  <si>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</si>
  <si>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</si>
  <si>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</si>
  <si>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</si>
  <si>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</si>
  <si>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</si>
  <si>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</si>
  <si>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</si>
  <si>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</si>
  <si>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</si>
  <si>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</si>
  <si>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</si>
  <si>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</si>
  <si>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</si>
  <si>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</si>
  <si>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</si>
  <si>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</si>
  <si>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</si>
  <si>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</si>
  <si>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</si>
  <si>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</si>
  <si>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</si>
  <si>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</si>
  <si>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</si>
  <si>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</si>
  <si>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</si>
  <si>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</si>
  <si>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</si>
  <si>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</si>
  <si>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</si>
  <si>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</si>
  <si>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</si>
  <si>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</si>
  <si>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</si>
  <si>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</si>
  <si>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</si>
  <si>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</si>
  <si>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</si>
  <si>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</si>
  <si>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</si>
  <si>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</si>
  <si>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</si>
  <si>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</si>
  <si>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</si>
  <si>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</si>
  <si>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</si>
  <si>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</si>
  <si>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</si>
  <si>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</si>
  <si>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</si>
  <si>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</si>
  <si>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</si>
  <si>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</si>
  <si>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</si>
  <si>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</si>
  <si>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</si>
  <si>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</si>
  <si>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</si>
  <si>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</si>
  <si>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</si>
  <si>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</si>
  <si>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</si>
  <si>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</si>
  <si>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</si>
  <si>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</si>
  <si>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</si>
  <si>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</si>
  <si>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</si>
  <si>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</si>
  <si>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</si>
  <si>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</si>
  <si>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</si>
  <si>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</si>
  <si>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</si>
  <si>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</si>
  <si>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</si>
  <si>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</si>
  <si>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</si>
  <si>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</si>
  <si>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</si>
  <si>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</si>
  <si>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</si>
  <si>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</si>
  <si>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</si>
  <si>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</si>
  <si>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</si>
  <si>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</si>
  <si>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</si>
  <si>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</si>
  <si>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</si>
  <si>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</si>
  <si>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</si>
  <si>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</si>
  <si>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</si>
  <si>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</si>
  <si>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</si>
  <si>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</si>
  <si>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</si>
  <si>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</si>
  <si>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</si>
  <si>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</si>
  <si>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</si>
  <si>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</si>
  <si>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</si>
  <si>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</si>
  <si>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</si>
  <si>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</si>
  <si>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</si>
  <si>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</si>
  <si>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</si>
  <si>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</si>
  <si>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</si>
  <si>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</si>
  <si>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</si>
  <si>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</si>
  <si>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</si>
  <si>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</si>
  <si>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</si>
  <si>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</si>
  <si>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</si>
  <si>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</si>
  <si>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</si>
  <si>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</si>
  <si>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</si>
  <si>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</si>
  <si>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</si>
  <si>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</si>
  <si>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</si>
  <si>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</si>
  <si>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</si>
  <si>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</si>
  <si>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</si>
  <si>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</si>
  <si>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</si>
  <si>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</si>
  <si>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</si>
  <si>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</si>
  <si>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</si>
  <si>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</si>
  <si>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</si>
  <si>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</si>
  <si>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</si>
  <si>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</si>
  <si>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</si>
  <si>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</si>
  <si>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</si>
  <si>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</si>
  <si>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</si>
  <si>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</si>
  <si>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</si>
  <si>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</si>
  <si>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</si>
  <si>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</si>
  <si>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</si>
  <si>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</si>
  <si>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</si>
  <si>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</si>
  <si>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</si>
  <si>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</si>
  <si>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</si>
  <si>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</si>
  <si>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</si>
  <si>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</si>
  <si>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</si>
  <si>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</si>
  <si>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</si>
  <si>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</si>
  <si>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</si>
  <si>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</si>
  <si>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</si>
  <si>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</si>
  <si>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</si>
  <si>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</si>
  <si>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</si>
  <si>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</si>
  <si>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</si>
  <si>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</si>
  <si>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</si>
  <si>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</si>
  <si>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</si>
  <si>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</si>
  <si>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</si>
  <si>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</si>
  <si>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</si>
  <si>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</si>
  <si>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</si>
  <si>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</si>
  <si>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</si>
  <si>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</si>
  <si>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</si>
  <si>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</si>
  <si>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</si>
  <si>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</si>
  <si>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</si>
  <si>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</si>
  <si>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</si>
  <si>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</si>
  <si>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</si>
  <si>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</si>
  <si>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</si>
  <si>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</si>
  <si>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</si>
  <si>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</si>
  <si>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</si>
  <si>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</si>
  <si>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</si>
  <si>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</si>
  <si>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</si>
  <si>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</si>
  <si>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</si>
  <si>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</si>
  <si>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</si>
  <si>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</si>
  <si>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</si>
  <si>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</si>
  <si>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</si>
  <si>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</si>
  <si>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</si>
  <si>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</si>
  <si>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</si>
  <si>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</si>
  <si>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</si>
  <si>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</si>
  <si>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</si>
  <si>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</si>
  <si>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</si>
  <si>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</si>
  <si>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</si>
  <si>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</si>
  <si>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</si>
  <si>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</si>
  <si>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</si>
  <si>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</si>
  <si>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</si>
  <si>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</si>
  <si>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</si>
  <si>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</si>
  <si>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</si>
  <si>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</si>
  <si>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</si>
  <si>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</si>
  <si>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</si>
  <si>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</si>
  <si>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</si>
  <si>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</si>
  <si>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</si>
  <si>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</si>
  <si>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</si>
  <si>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</si>
  <si>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</si>
  <si>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</si>
  <si>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</si>
  <si>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</si>
  <si>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</si>
  <si>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</si>
  <si>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</si>
  <si>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</si>
  <si>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</si>
  <si>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</si>
  <si>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</si>
  <si>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</si>
  <si>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</si>
  <si>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</si>
  <si>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</si>
  <si>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</si>
  <si>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</si>
  <si>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</si>
  <si>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</si>
  <si>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</si>
  <si>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</si>
  <si>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</si>
  <si>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</si>
  <si>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</si>
  <si>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</si>
  <si>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</si>
  <si>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</si>
  <si>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</si>
  <si>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</si>
  <si>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</si>
  <si>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</si>
  <si>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</si>
  <si>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</si>
  <si>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</si>
  <si>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</si>
  <si>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</si>
  <si>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</si>
  <si>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</si>
  <si>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</si>
  <si>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</si>
  <si>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</si>
  <si>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</si>
  <si>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</si>
  <si>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</si>
  <si>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</si>
  <si>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</si>
  <si>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</si>
  <si>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</si>
  <si>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</si>
  <si>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</si>
  <si>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</si>
  <si>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</si>
  <si>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</si>
  <si>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</si>
  <si>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</si>
  <si>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</si>
  <si>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</si>
  <si>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</si>
  <si>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</si>
  <si>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</si>
  <si>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</si>
  <si>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</si>
  <si>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</si>
  <si>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</si>
  <si>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</si>
  <si>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</si>
  <si>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</si>
  <si>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</si>
  <si>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</si>
  <si>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</si>
  <si>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</si>
  <si>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</si>
  <si>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</si>
  <si>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</si>
  <si>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</si>
  <si>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</si>
  <si>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</si>
  <si>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</si>
  <si>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</si>
  <si>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</si>
  <si>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</si>
  <si>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</si>
  <si>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</si>
  <si>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</si>
  <si>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</si>
  <si>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</si>
  <si>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</si>
  <si>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</si>
  <si>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</si>
  <si>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</si>
  <si>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</si>
  <si>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</si>
  <si>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</si>
  <si>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</si>
  <si>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</si>
  <si>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</si>
  <si>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</si>
  <si>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</si>
  <si>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</si>
  <si>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</si>
  <si>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</si>
  <si>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</si>
  <si>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</si>
  <si>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</si>
  <si>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</si>
  <si>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</si>
  <si>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</si>
  <si>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</si>
  <si>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</si>
  <si>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</si>
  <si>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</si>
  <si>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</si>
  <si>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</si>
  <si>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</si>
  <si>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</si>
  <si>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</si>
  <si>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</si>
  <si>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</si>
  <si>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</si>
  <si>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</si>
  <si>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</si>
  <si>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</si>
  <si>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</si>
  <si>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</si>
  <si>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</si>
  <si>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</si>
  <si>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</si>
  <si>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</si>
  <si>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</si>
  <si>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</si>
  <si>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</si>
  <si>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</si>
  <si>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</si>
  <si>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</si>
  <si>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</si>
  <si>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</si>
  <si>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</si>
  <si>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</si>
  <si>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</si>
  <si>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</si>
  <si>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</si>
  <si>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</si>
  <si>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</si>
  <si>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</si>
  <si>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</si>
  <si>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</si>
  <si>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</si>
  <si>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</si>
  <si>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</si>
  <si>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</si>
  <si>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</si>
  <si>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</si>
  <si>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</si>
  <si>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</si>
  <si>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</si>
  <si>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</si>
  <si>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</si>
  <si>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</si>
  <si>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</si>
  <si>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</si>
  <si>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</si>
  <si>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</si>
  <si>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</si>
  <si>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</si>
  <si>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</si>
  <si>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</si>
  <si>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</si>
  <si>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</si>
  <si>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</si>
  <si>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</si>
  <si>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</si>
  <si>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</si>
  <si>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</si>
  <si>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</si>
  <si>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</si>
  <si>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</si>
  <si>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</si>
  <si>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</si>
  <si>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</si>
  <si>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</si>
  <si>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</si>
  <si>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</si>
  <si>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</si>
  <si>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</si>
  <si>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</si>
  <si>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</si>
  <si>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</si>
  <si>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</si>
  <si>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</si>
  <si>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</si>
  <si>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</si>
  <si>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</si>
  <si>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</si>
  <si>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</si>
  <si>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</si>
  <si>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</si>
  <si>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</si>
  <si>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</si>
  <si>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</si>
  <si>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</si>
  <si>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</si>
  <si>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</si>
  <si>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</si>
  <si>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</si>
  <si>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</si>
  <si>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</si>
  <si>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</si>
  <si>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</si>
  <si>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</si>
  <si>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</si>
  <si>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</si>
  <si>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</si>
  <si>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</si>
  <si>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</si>
  <si>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</si>
  <si>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</si>
  <si>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</si>
  <si>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</si>
  <si>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</si>
  <si>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</si>
  <si>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</si>
  <si>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</si>
  <si>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</si>
  <si>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</si>
  <si>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</si>
  <si>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</si>
  <si>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</si>
  <si>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</si>
  <si>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</si>
  <si>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</si>
  <si>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</si>
  <si>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</si>
  <si>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</si>
  <si>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</si>
  <si>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</si>
  <si>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</si>
  <si>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</si>
  <si>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</si>
  <si>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</si>
  <si>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</si>
  <si>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</si>
  <si>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</si>
  <si>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</si>
  <si>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</si>
  <si>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</si>
  <si>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</si>
  <si>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</si>
  <si>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</si>
  <si>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</si>
  <si>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</si>
  <si>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</si>
  <si>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</si>
  <si>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</si>
  <si>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</si>
  <si>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</si>
  <si>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</si>
  <si>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</si>
  <si>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</si>
  <si>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</si>
  <si>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</si>
  <si>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</si>
  <si>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</si>
  <si>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</si>
  <si>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</si>
  <si>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</si>
  <si>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</si>
  <si>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</si>
  <si>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</si>
  <si>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</si>
  <si>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</si>
  <si>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</si>
  <si>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</si>
  <si>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</si>
  <si>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</si>
  <si>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</si>
  <si>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</si>
  <si>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</si>
  <si>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</si>
  <si>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</si>
  <si>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</si>
  <si>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</si>
  <si>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</si>
  <si>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</si>
  <si>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</si>
  <si>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</si>
  <si>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</si>
  <si>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</si>
  <si>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</si>
  <si>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</si>
  <si>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</si>
  <si>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</si>
  <si>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</si>
  <si>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</si>
  <si>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</si>
  <si>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</si>
  <si>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</si>
  <si>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</si>
  <si>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</si>
  <si>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</si>
  <si>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</si>
  <si>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</si>
  <si>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</si>
  <si>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</si>
  <si>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</si>
  <si>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</si>
  <si>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</si>
  <si>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</si>
  <si>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</si>
  <si>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</si>
  <si>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</si>
  <si>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</si>
  <si>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</si>
  <si>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</si>
  <si>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</si>
  <si>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</si>
  <si>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</si>
  <si>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</si>
  <si>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</si>
  <si>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</si>
  <si>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</si>
  <si>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</si>
  <si>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</si>
  <si>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</si>
  <si>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</si>
  <si>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</si>
  <si>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</si>
  <si>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</si>
  <si>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</si>
  <si>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</si>
  <si>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</si>
  <si>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</si>
  <si>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</si>
  <si>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</si>
  <si>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</si>
  <si>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</si>
  <si>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</si>
  <si>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</si>
  <si>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</si>
  <si>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</si>
  <si>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</si>
  <si>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</si>
  <si>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</si>
  <si>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</si>
  <si>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</si>
  <si>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</si>
  <si>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</si>
  <si>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</si>
  <si>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</si>
  <si>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</si>
  <si>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</si>
  <si>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</si>
  <si>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</si>
  <si>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</si>
  <si>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</si>
  <si>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</si>
  <si>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</si>
  <si>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</si>
  <si>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</si>
  <si>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</si>
  <si>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</si>
  <si>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</si>
  <si>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</si>
  <si>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</si>
  <si>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</si>
  <si>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</si>
  <si>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</si>
  <si>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</si>
  <si>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</si>
  <si>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</si>
  <si>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</si>
  <si>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</si>
  <si>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</si>
  <si>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</si>
  <si>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</si>
  <si>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</si>
  <si>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</si>
  <si>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</si>
  <si>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</si>
  <si>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</si>
  <si>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</si>
  <si>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</si>
  <si>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</si>
  <si>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</si>
  <si>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</si>
  <si>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</si>
  <si>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</si>
  <si>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</si>
  <si>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</si>
  <si>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</si>
  <si>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</si>
  <si>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</si>
  <si>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</si>
  <si>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</si>
  <si>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</si>
  <si>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</si>
  <si>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</si>
  <si>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</si>
  <si>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</si>
  <si>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</si>
  <si>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</si>
  <si>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</si>
  <si>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</si>
  <si>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</si>
  <si>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</si>
  <si>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</si>
  <si>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</si>
  <si>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</si>
  <si>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</si>
  <si>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</si>
  <si>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</si>
  <si>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</si>
  <si>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</si>
  <si>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</si>
  <si>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</si>
  <si>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</si>
  <si>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</si>
  <si>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</si>
  <si>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</si>
  <si>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</si>
  <si>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</si>
  <si>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</si>
  <si>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</si>
  <si>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</si>
  <si>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</si>
  <si>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</si>
  <si>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</si>
  <si>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</si>
  <si>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</si>
  <si>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</si>
  <si>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</si>
  <si>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</si>
  <si>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</si>
  <si>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</si>
  <si>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</si>
  <si>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</si>
  <si>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</si>
  <si>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</si>
  <si>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</si>
  <si>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</si>
  <si>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</si>
  <si>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</si>
  <si>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</si>
  <si>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</si>
  <si>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</si>
  <si>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</si>
  <si>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</si>
  <si>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</si>
  <si>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</si>
  <si>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</si>
  <si>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</si>
  <si>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</si>
  <si>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</si>
  <si>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</si>
  <si>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</si>
  <si>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</si>
  <si>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</si>
  <si>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</si>
  <si>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</si>
  <si>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</si>
  <si>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</si>
  <si>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</si>
  <si>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</si>
  <si>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</si>
  <si>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</si>
  <si>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</si>
  <si>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</si>
  <si>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</si>
  <si>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</si>
  <si>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</si>
  <si>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</si>
  <si>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</si>
  <si>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</si>
  <si>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</si>
  <si>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</si>
  <si>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</si>
  <si>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</si>
  <si>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</si>
  <si>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</si>
  <si>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</si>
  <si>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</si>
  <si>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</si>
  <si>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</si>
  <si>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</si>
  <si>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</si>
  <si>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</si>
  <si>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</si>
  <si>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</si>
  <si>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</si>
  <si>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</si>
  <si>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</si>
  <si>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</si>
  <si>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</si>
  <si>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</si>
  <si>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</si>
  <si>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</si>
  <si>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</si>
  <si>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</si>
  <si>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</si>
  <si>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</si>
  <si>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</si>
  <si>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</si>
  <si>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</si>
  <si>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</si>
  <si>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</si>
  <si>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</si>
  <si>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</si>
  <si>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</si>
  <si>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</si>
  <si>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</si>
  <si>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</si>
  <si>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</si>
  <si>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</si>
  <si>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</si>
  <si>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</si>
  <si>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</si>
  <si>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</si>
  <si>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</si>
  <si>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</si>
  <si>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</si>
  <si>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</si>
  <si>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</si>
  <si>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</si>
  <si>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</si>
  <si>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</si>
  <si>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</si>
  <si>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</si>
  <si>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</si>
  <si>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</si>
  <si>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</si>
  <si>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</si>
  <si>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</si>
  <si>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</si>
  <si>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</si>
  <si>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</si>
  <si>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</si>
  <si>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</si>
  <si>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</si>
  <si>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</si>
  <si>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</si>
  <si>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</si>
  <si>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</si>
  <si>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</si>
  <si>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</si>
  <si>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</si>
  <si>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</si>
  <si>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</si>
  <si>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</si>
  <si>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</si>
  <si>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</si>
  <si>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</si>
  <si>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</si>
  <si>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</si>
  <si>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</si>
  <si>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</si>
  <si>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</si>
  <si>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</si>
  <si>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</si>
  <si>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</si>
  <si>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</si>
  <si>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</si>
  <si>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</si>
  <si>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</si>
  <si>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</si>
  <si>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</si>
  <si>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</si>
  <si>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</si>
  <si>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</si>
  <si>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</si>
  <si>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</si>
  <si>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</si>
  <si>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</si>
  <si>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</si>
  <si>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</si>
  <si>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</si>
  <si>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</si>
  <si>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</si>
  <si>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</si>
  <si>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</si>
  <si>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</si>
  <si>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</si>
  <si>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</si>
  <si>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</si>
  <si>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</si>
  <si>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</si>
  <si>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</si>
  <si>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</si>
  <si>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</si>
  <si>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</si>
  <si>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</si>
  <si>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</si>
  <si>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</si>
  <si>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</si>
  <si>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</si>
  <si>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</si>
  <si>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</si>
  <si>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</si>
  <si>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</si>
  <si>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</si>
  <si>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</si>
  <si>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</si>
  <si>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</si>
  <si>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</si>
  <si>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</si>
  <si>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</si>
  <si>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</si>
  <si>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</si>
  <si>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</si>
  <si>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</si>
  <si>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</si>
  <si>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</si>
  <si>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</si>
  <si>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</si>
  <si>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</si>
  <si>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</si>
  <si>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</si>
  <si>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</si>
  <si>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</si>
  <si>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</si>
  <si>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</si>
  <si>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</si>
  <si>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</si>
  <si>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</si>
  <si>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</si>
  <si>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</si>
  <si>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</si>
  <si>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</si>
  <si>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</si>
  <si>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</si>
  <si>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</si>
  <si>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</si>
  <si>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</si>
  <si>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</si>
  <si>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</si>
  <si>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</si>
  <si>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</si>
  <si>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</si>
  <si>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</si>
  <si>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</si>
  <si>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</si>
  <si>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</si>
  <si>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</si>
  <si>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</si>
  <si>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</si>
  <si>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</si>
  <si>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</si>
  <si>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</si>
  <si>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</si>
  <si>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</si>
  <si>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</si>
  <si>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</si>
  <si>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</si>
  <si>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</si>
  <si>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</si>
  <si>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</si>
  <si>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</si>
  <si>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</si>
  <si>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</si>
  <si>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</si>
  <si>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</si>
  <si>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</si>
  <si>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</si>
  <si>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</si>
  <si>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</si>
  <si>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</si>
  <si>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</si>
  <si>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</si>
  <si>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</si>
  <si>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</si>
  <si>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</si>
  <si>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</si>
  <si>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</si>
  <si>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</si>
  <si>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</si>
  <si>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</si>
  <si>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</si>
  <si>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</si>
  <si>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</si>
  <si>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</si>
  <si>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</si>
  <si>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</si>
  <si>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</si>
  <si>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</si>
  <si>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</si>
  <si>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</si>
  <si>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</si>
  <si>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</si>
  <si>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</si>
  <si>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</si>
  <si>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</si>
  <si>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</si>
  <si>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</si>
  <si>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</si>
  <si>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</si>
  <si>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</si>
  <si>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</si>
  <si>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</si>
  <si>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</si>
  <si>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</si>
  <si>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</si>
  <si>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</si>
  <si>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</si>
  <si>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</si>
  <si>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</si>
  <si>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</si>
  <si>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</si>
  <si>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</si>
  <si>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</si>
  <si>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</si>
  <si>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</si>
  <si>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</si>
  <si>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</si>
  <si>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</si>
  <si>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</si>
  <si>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</si>
  <si>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</si>
  <si>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</si>
  <si>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</si>
  <si>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</si>
  <si>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</si>
  <si>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</si>
  <si>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</si>
  <si>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</si>
  <si>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</si>
  <si>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</si>
  <si>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</si>
  <si>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</si>
  <si>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</si>
  <si>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</si>
  <si>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</si>
  <si>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</si>
  <si>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</si>
  <si>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</si>
  <si>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</si>
  <si>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</si>
  <si>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</si>
  <si>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</si>
  <si>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</si>
  <si>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</si>
  <si>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</si>
  <si>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</si>
  <si>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</si>
  <si>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</si>
  <si>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</si>
  <si>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</si>
  <si>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</si>
  <si>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</si>
  <si>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</si>
  <si>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</si>
  <si>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</si>
  <si>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</si>
  <si>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</si>
  <si>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</si>
  <si>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</si>
  <si>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</si>
  <si>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</si>
  <si>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</si>
  <si>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</si>
  <si>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</si>
  <si>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</si>
  <si>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</si>
  <si>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</si>
  <si>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</si>
  <si>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</si>
  <si>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</si>
  <si>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</si>
  <si>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</si>
  <si>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</si>
  <si>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</si>
  <si>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</si>
  <si>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</si>
  <si>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</si>
  <si>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</si>
  <si>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</si>
  <si>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</si>
  <si>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</si>
  <si>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</si>
  <si>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</si>
  <si>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</si>
  <si>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</si>
  <si>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</si>
  <si>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</si>
  <si>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</si>
  <si>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</si>
  <si>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</si>
  <si>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</si>
  <si>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</si>
  <si>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</si>
  <si>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</si>
  <si>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</si>
  <si>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</si>
  <si>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</si>
  <si>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</si>
  <si>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</si>
  <si>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</si>
  <si>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</si>
  <si>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</si>
  <si>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</si>
  <si>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</si>
  <si>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</si>
  <si>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</si>
  <si>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</si>
  <si>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</si>
  <si>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</si>
  <si>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</si>
  <si>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</si>
  <si>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</si>
  <si>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</si>
  <si>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</si>
  <si>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</si>
  <si>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</si>
  <si>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</si>
  <si>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</si>
  <si>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</si>
  <si>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</si>
  <si>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</si>
  <si>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</si>
  <si>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</si>
  <si>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</si>
  <si>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</si>
  <si>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</si>
  <si>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</si>
  <si>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</si>
  <si>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</si>
  <si>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</si>
  <si>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</si>
  <si>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</si>
  <si>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</si>
  <si>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</si>
  <si>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</si>
  <si>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</si>
  <si>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</si>
  <si>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</si>
  <si>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</si>
  <si>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</si>
  <si>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</si>
  <si>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</si>
  <si>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</si>
  <si>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</si>
  <si>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</si>
  <si>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</si>
  <si>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</si>
  <si>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</si>
  <si>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</si>
  <si>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</si>
  <si>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</si>
  <si>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</si>
  <si>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</si>
  <si>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</si>
  <si>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</si>
  <si>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</si>
  <si>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</si>
  <si>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</si>
  <si>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</si>
  <si>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</si>
  <si>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</si>
  <si>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</si>
  <si>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</si>
  <si>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</si>
  <si>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</si>
  <si>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</si>
  <si>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</si>
  <si>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</si>
  <si>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</si>
  <si>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</si>
  <si>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</si>
  <si>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</si>
  <si>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</si>
  <si>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</si>
  <si>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</si>
  <si>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</si>
  <si>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</si>
  <si>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</si>
  <si>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</si>
  <si>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</si>
  <si>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</si>
  <si>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</si>
  <si>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</si>
  <si>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</si>
  <si>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</si>
  <si>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</si>
  <si>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</si>
  <si>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</si>
  <si>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</si>
  <si>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</si>
  <si>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</si>
  <si>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</si>
  <si>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</si>
  <si>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</si>
  <si>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</si>
  <si>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</si>
  <si>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</si>
  <si>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</si>
  <si>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</si>
  <si>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</si>
  <si>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</si>
  <si>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</si>
  <si>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</si>
  <si>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</si>
  <si>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</si>
  <si>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</si>
  <si>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</si>
  <si>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</si>
  <si>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</si>
  <si>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</si>
  <si>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</si>
  <si>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</si>
  <si>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</si>
  <si>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</si>
  <si>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</si>
  <si>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</si>
  <si>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</si>
  <si>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</si>
  <si>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</si>
  <si>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</si>
  <si>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</si>
  <si>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</si>
  <si>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</si>
  <si>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</si>
  <si>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</si>
  <si>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</si>
  <si>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</si>
  <si>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</si>
  <si>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</si>
  <si>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</si>
  <si>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</si>
  <si>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</si>
  <si>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</si>
  <si>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</si>
  <si>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</si>
  <si>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</si>
  <si>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</si>
  <si>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</si>
  <si>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</si>
  <si>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</si>
  <si>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</si>
  <si>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</si>
  <si>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</si>
  <si>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</si>
  <si>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</si>
  <si>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</si>
  <si>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</si>
  <si>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</si>
  <si>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</si>
  <si>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</si>
  <si>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</si>
  <si>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</si>
  <si>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</si>
  <si>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</si>
  <si>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</si>
  <si>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</si>
  <si>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</si>
  <si>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</si>
  <si>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</si>
  <si>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</si>
  <si>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</si>
  <si>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</si>
  <si>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</si>
  <si>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</si>
  <si>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</si>
  <si>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</si>
  <si>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</si>
  <si>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</si>
  <si>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</si>
  <si>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</si>
  <si>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</si>
  <si>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</si>
  <si>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</si>
  <si>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</si>
  <si>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</si>
  <si>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</si>
  <si>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</si>
  <si>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</si>
  <si>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</si>
  <si>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</si>
  <si>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</si>
  <si>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</si>
  <si>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</si>
  <si>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</si>
  <si>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</si>
  <si>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</si>
  <si>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</si>
  <si>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</si>
  <si>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</si>
  <si>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</si>
  <si>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</si>
  <si>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</si>
  <si>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</si>
  <si>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</si>
  <si>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</si>
  <si>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</si>
  <si>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</si>
  <si>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</si>
  <si>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</si>
  <si>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</si>
  <si>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</si>
  <si>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</si>
  <si>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</si>
  <si>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</si>
  <si>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</si>
  <si>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</si>
  <si>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</si>
  <si>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</si>
  <si>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</si>
  <si>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</si>
  <si>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</si>
  <si>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</si>
  <si>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</si>
  <si>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</si>
  <si>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</si>
  <si>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</si>
  <si>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</si>
  <si>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</si>
  <si>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</si>
  <si>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</si>
  <si>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</si>
  <si>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</si>
  <si>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</si>
  <si>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</si>
  <si>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</si>
  <si>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</si>
  <si>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</si>
  <si>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</si>
  <si>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</si>
  <si>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</si>
  <si>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</si>
  <si>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</si>
  <si>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</si>
  <si>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</si>
  <si>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</si>
  <si>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</si>
  <si>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</si>
  <si>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</si>
  <si>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</si>
  <si>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</si>
  <si>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</si>
  <si>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</si>
  <si>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</si>
  <si>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</si>
  <si>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</si>
  <si>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</si>
  <si>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</si>
  <si>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</si>
  <si>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</si>
  <si>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</si>
  <si>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</si>
  <si>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</si>
  <si>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</si>
  <si>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</si>
  <si>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</si>
  <si>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</si>
  <si>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</si>
  <si>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</si>
  <si>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</si>
  <si>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</si>
  <si>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</si>
  <si>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</si>
  <si>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</si>
  <si>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</si>
  <si>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</si>
  <si>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</si>
  <si>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</si>
  <si>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</si>
  <si>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</si>
  <si>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</si>
  <si>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</si>
  <si>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</si>
  <si>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</si>
  <si>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</si>
  <si>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</si>
  <si>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</si>
  <si>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</si>
  <si>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</si>
  <si>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</si>
  <si>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</si>
  <si>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</si>
  <si>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</si>
  <si>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</si>
  <si>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</si>
  <si>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</si>
  <si>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</si>
  <si>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</si>
  <si>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</si>
  <si>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</si>
  <si>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</si>
  <si>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</si>
  <si>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</si>
  <si>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</si>
  <si>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</si>
  <si>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</si>
  <si>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</si>
  <si>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</si>
  <si>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</si>
  <si>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</si>
  <si>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</si>
  <si>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</si>
  <si>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</si>
  <si>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</si>
  <si>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</si>
  <si>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</si>
  <si>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</si>
  <si>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</si>
  <si>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</si>
  <si>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</si>
  <si>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</si>
  <si>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</si>
  <si>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</si>
  <si>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</si>
  <si>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</si>
  <si>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</si>
  <si>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</si>
  <si>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</si>
  <si>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</si>
  <si>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</si>
  <si>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</si>
  <si>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</si>
  <si>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</si>
  <si>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</si>
  <si>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</si>
  <si>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</si>
  <si>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</si>
  <si>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</si>
  <si>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</si>
  <si>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</si>
  <si>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</si>
  <si>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</si>
  <si>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</si>
  <si>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</si>
  <si>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</si>
  <si>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</si>
  <si>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</si>
  <si>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</si>
  <si>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</si>
  <si>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</si>
  <si>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</si>
  <si>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</si>
  <si>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</si>
  <si>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</si>
  <si>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</si>
  <si>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</si>
  <si>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</si>
  <si>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</si>
  <si>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</si>
  <si>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</si>
  <si>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</si>
  <si>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</si>
  <si>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</si>
  <si>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</si>
  <si>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</si>
  <si>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</si>
  <si>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</si>
  <si>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</si>
  <si>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</si>
  <si>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</si>
  <si>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</si>
  <si>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</si>
  <si>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</si>
  <si>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</si>
  <si>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</si>
  <si>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</si>
  <si>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</si>
  <si>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</si>
  <si>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</si>
  <si>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</si>
  <si>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</si>
  <si>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</si>
  <si>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</si>
  <si>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</si>
  <si>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</si>
  <si>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</si>
  <si>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</si>
  <si>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</si>
  <si>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</si>
  <si>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</si>
  <si>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</si>
  <si>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</si>
  <si>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</si>
  <si>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</si>
  <si>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</si>
  <si>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</si>
  <si>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</si>
  <si>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</si>
  <si>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</si>
  <si>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</si>
  <si>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</si>
  <si>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</si>
  <si>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</si>
  <si>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</si>
  <si>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</si>
  <si>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</si>
  <si>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</si>
  <si>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</si>
  <si>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</si>
  <si>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</si>
  <si>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</si>
  <si>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</si>
  <si>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</si>
  <si>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</si>
  <si>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</si>
  <si>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</si>
  <si>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</si>
  <si>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</si>
  <si>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</si>
  <si>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</si>
  <si>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</si>
  <si>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</si>
  <si>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</si>
  <si>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</si>
  <si>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</si>
  <si>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</si>
  <si>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</si>
  <si>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</si>
  <si>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</si>
  <si>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</si>
  <si>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</si>
  <si>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</si>
  <si>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</si>
  <si>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</si>
  <si>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</si>
  <si>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</si>
  <si>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</si>
  <si>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</si>
  <si>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</si>
  <si>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</si>
  <si>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</si>
  <si>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</si>
  <si>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</si>
  <si>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</si>
  <si>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</si>
  <si>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</si>
  <si>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</si>
  <si>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</si>
  <si>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</si>
  <si>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</si>
  <si>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</si>
  <si>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</si>
  <si>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</si>
  <si>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</si>
  <si>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</si>
  <si>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</si>
  <si>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</si>
  <si>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</si>
  <si>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</si>
  <si>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</si>
  <si>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</si>
  <si>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</si>
  <si>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</si>
  <si>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</si>
  <si>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</si>
  <si>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</si>
  <si>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</si>
  <si>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</si>
  <si>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</si>
  <si>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</si>
  <si>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</si>
  <si>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</si>
  <si>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</si>
  <si>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</si>
  <si>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</si>
  <si>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</si>
  <si>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</si>
  <si>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</si>
  <si>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</si>
  <si>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</si>
  <si>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</si>
  <si>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</si>
  <si>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</si>
  <si>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</si>
  <si>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</si>
  <si>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</si>
  <si>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</si>
  <si>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</si>
  <si>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</si>
  <si>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</si>
  <si>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</si>
  <si>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</si>
  <si>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</si>
  <si>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</si>
  <si>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</si>
  <si>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</si>
  <si>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</si>
  <si>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</si>
  <si>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</si>
  <si>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</si>
  <si>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</si>
  <si>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</si>
  <si>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</si>
  <si>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</si>
  <si>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</si>
  <si>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</si>
  <si>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</si>
  <si>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</si>
  <si>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</si>
  <si>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</si>
  <si>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</si>
  <si>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</si>
  <si>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</si>
  <si>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</si>
  <si>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</si>
  <si>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</si>
  <si>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</si>
  <si>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</si>
  <si>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</si>
  <si>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</si>
  <si>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</si>
  <si>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</si>
  <si>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</si>
  <si>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</si>
  <si>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</si>
  <si>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</si>
  <si>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</si>
  <si>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</si>
  <si>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</si>
  <si>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</si>
  <si>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</si>
  <si>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</si>
  <si>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</si>
  <si>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</si>
  <si>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</si>
  <si>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</si>
  <si>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</si>
  <si>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</si>
  <si>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</si>
  <si>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</si>
  <si>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</si>
  <si>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</si>
  <si>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</si>
  <si>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</si>
  <si>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</si>
  <si>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</si>
  <si>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</si>
  <si>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</si>
  <si>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</si>
  <si>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</si>
  <si>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</si>
  <si>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</si>
  <si>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</si>
  <si>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</si>
  <si>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</si>
  <si>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</si>
  <si>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</si>
  <si>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</si>
  <si>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</si>
  <si>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</si>
  <si>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</si>
  <si>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</si>
  <si>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</si>
  <si>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</si>
  <si>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</si>
  <si>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</si>
  <si>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</si>
  <si>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</si>
  <si>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</si>
  <si>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</si>
  <si>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</si>
  <si>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</si>
  <si>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</si>
  <si>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</si>
  <si>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</si>
  <si>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</si>
  <si>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</si>
  <si>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</si>
  <si>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</si>
  <si>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</si>
  <si>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</si>
  <si>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</si>
  <si>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</si>
  <si>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</si>
  <si>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</si>
  <si>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</si>
  <si>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</si>
  <si>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</si>
  <si>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</si>
  <si>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</si>
  <si>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</si>
  <si>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</si>
  <si>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</si>
  <si>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</si>
  <si>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</si>
  <si>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</si>
  <si>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</si>
  <si>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</si>
  <si>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</si>
  <si>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</si>
  <si>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</si>
  <si>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</si>
  <si>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</si>
  <si>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</si>
  <si>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</si>
  <si>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</si>
  <si>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</si>
  <si>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</si>
  <si>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</si>
  <si>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</si>
  <si>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</si>
  <si>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</si>
  <si>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</si>
  <si>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</si>
  <si>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</si>
  <si>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</si>
  <si>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</si>
  <si>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</si>
  <si>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</si>
  <si>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</si>
  <si>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</si>
  <si>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</si>
  <si>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</si>
  <si>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</si>
  <si>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</si>
  <si>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</si>
  <si>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</si>
  <si>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</si>
  <si>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</si>
  <si>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</si>
  <si>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</si>
  <si>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</si>
  <si>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</si>
  <si>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</si>
  <si>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</si>
  <si>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</si>
  <si>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</si>
  <si>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</si>
  <si>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</si>
  <si>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</si>
  <si>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</si>
  <si>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</si>
  <si>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</si>
  <si>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</si>
  <si>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</si>
  <si>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</si>
  <si>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</si>
  <si>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</si>
  <si>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</si>
  <si>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</si>
  <si>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</si>
  <si>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</si>
  <si>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</si>
  <si>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</si>
  <si>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</si>
  <si>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</si>
  <si>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</si>
  <si>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</si>
  <si>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</si>
  <si>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</si>
  <si>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</si>
  <si>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</si>
  <si>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</si>
  <si>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</si>
  <si>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</si>
  <si>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</si>
  <si>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</si>
  <si>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</si>
  <si>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</si>
  <si>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</si>
  <si>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</si>
  <si>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</si>
  <si>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</si>
  <si>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</si>
  <si>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</si>
  <si>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</si>
  <si>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</si>
  <si>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</si>
  <si>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</si>
  <si>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</si>
  <si>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</si>
  <si>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</si>
  <si>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</si>
  <si>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</si>
  <si>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</si>
  <si>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</si>
  <si>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</si>
  <si>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</si>
  <si>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</si>
  <si>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</si>
  <si>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</si>
  <si>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</si>
  <si>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</si>
  <si>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</si>
  <si>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</si>
  <si>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</si>
  <si>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</si>
  <si>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</si>
  <si>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</si>
  <si>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</si>
  <si>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</si>
  <si>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</si>
  <si>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</si>
  <si>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</si>
  <si>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</si>
  <si>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</si>
  <si>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</si>
  <si>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</si>
  <si>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</si>
  <si>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</si>
  <si>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</si>
  <si>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</si>
  <si>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</si>
  <si>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</si>
  <si>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</si>
  <si>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</si>
  <si>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</si>
  <si>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</si>
  <si>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</si>
  <si>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</si>
  <si>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</si>
  <si>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</si>
  <si>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</si>
  <si>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</si>
  <si>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</si>
  <si>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</si>
  <si>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</si>
  <si>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</si>
  <si>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</si>
  <si>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</si>
  <si>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</si>
  <si>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</si>
  <si>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</si>
  <si>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</si>
  <si>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</si>
  <si>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</si>
  <si>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</si>
  <si>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</si>
  <si>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</si>
  <si>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</si>
  <si>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</si>
  <si>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</si>
  <si>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</si>
  <si>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</si>
  <si>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</si>
  <si>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</si>
  <si>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</si>
  <si>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</si>
  <si>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</si>
  <si>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</si>
  <si>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</si>
  <si>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</si>
  <si>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</si>
  <si>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</si>
  <si>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</si>
  <si>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</si>
  <si>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</si>
  <si>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</si>
  <si>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</si>
  <si>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</si>
  <si>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</si>
  <si>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</si>
  <si>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</si>
  <si>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</si>
  <si>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</si>
  <si>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</si>
  <si>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</si>
  <si>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</si>
  <si>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</si>
  <si>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</si>
  <si>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</si>
  <si>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</si>
  <si>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</si>
  <si>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</si>
  <si>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</si>
  <si>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</si>
  <si>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</si>
  <si>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</si>
  <si>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</si>
  <si>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</si>
  <si>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</si>
  <si>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</si>
  <si>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</si>
  <si>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</si>
  <si>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</si>
  <si>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</si>
  <si>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</si>
  <si>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</si>
  <si>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</si>
  <si>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</si>
  <si>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</si>
  <si>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</si>
  <si>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</si>
  <si>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</si>
  <si>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</si>
  <si>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</si>
  <si>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</si>
  <si>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</si>
  <si>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</si>
  <si>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</si>
  <si>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</si>
  <si>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</si>
  <si>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</si>
  <si>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</si>
  <si>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</si>
  <si>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</si>
  <si>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</si>
  <si>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</si>
  <si>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</si>
  <si>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</si>
  <si>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</si>
  <si>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</si>
  <si>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</si>
  <si>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</si>
  <si>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</si>
  <si>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</si>
  <si>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</si>
  <si>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</si>
  <si>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</si>
  <si>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</si>
  <si>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</si>
  <si>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</si>
  <si>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</si>
  <si>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</si>
  <si>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</si>
  <si>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</si>
  <si>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</si>
  <si>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</si>
  <si>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</si>
  <si>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</si>
  <si>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</si>
  <si>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</si>
  <si>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</si>
  <si>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</si>
  <si>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</si>
  <si>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</si>
  <si>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</si>
  <si>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</si>
  <si>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</si>
  <si>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</si>
  <si>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</si>
  <si>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</si>
  <si>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</si>
  <si>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</si>
  <si>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</si>
  <si>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</si>
  <si>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</si>
  <si>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</si>
  <si>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</si>
  <si>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</si>
  <si>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</si>
  <si>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</si>
  <si>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</si>
  <si>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</si>
  <si>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</si>
  <si>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</si>
  <si>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</si>
  <si>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</si>
  <si>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</si>
  <si>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</si>
  <si>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</si>
  <si>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</si>
  <si>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</si>
  <si>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</si>
  <si>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</si>
  <si>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</si>
  <si>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</si>
  <si>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</si>
  <si>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</si>
  <si>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</si>
  <si>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</si>
  <si>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</si>
  <si>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</si>
  <si>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</si>
  <si>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</si>
  <si>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</si>
  <si>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</si>
  <si>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</si>
  <si>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</si>
  <si>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</si>
  <si>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</si>
  <si>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</si>
  <si>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</si>
  <si>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</si>
  <si>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</si>
  <si>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</si>
  <si>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</si>
  <si>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</si>
  <si>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</si>
  <si>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</si>
  <si>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</si>
  <si>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</si>
  <si>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</si>
  <si>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</si>
  <si>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</si>
  <si>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</si>
  <si>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</si>
  <si>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</si>
  <si>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</si>
  <si>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</si>
  <si>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</si>
  <si>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</si>
  <si>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</si>
  <si>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</si>
  <si>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</si>
  <si>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</si>
  <si>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</si>
  <si>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</si>
  <si>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</si>
  <si>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</si>
  <si>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</si>
  <si>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</si>
  <si>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</si>
  <si>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</si>
  <si>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</si>
  <si>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</si>
  <si>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</si>
  <si>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</si>
  <si>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</si>
  <si>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</si>
  <si>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</si>
  <si>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</si>
  <si>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</si>
  <si>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</si>
  <si>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</si>
  <si>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</si>
  <si>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</si>
  <si>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</si>
  <si>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</si>
  <si>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</si>
  <si>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</si>
  <si>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</si>
  <si>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</si>
  <si>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</si>
  <si>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</si>
  <si>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</si>
  <si>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</si>
  <si>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</si>
  <si>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</si>
  <si>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</si>
  <si>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</si>
  <si>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</si>
  <si>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</si>
  <si>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</si>
  <si>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</si>
  <si>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</si>
  <si>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</si>
  <si>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</si>
  <si>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</si>
  <si>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</si>
  <si>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</si>
  <si>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</si>
  <si>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</si>
  <si>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</si>
  <si>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</si>
  <si>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</si>
  <si>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</si>
  <si>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</si>
  <si>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</si>
  <si>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</si>
  <si>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</si>
  <si>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</si>
  <si>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</si>
  <si>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</si>
  <si>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</si>
  <si>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</si>
  <si>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</si>
  <si>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</si>
  <si>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</si>
  <si>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</si>
  <si>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</si>
  <si>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</si>
  <si>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</si>
  <si>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</si>
  <si>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</si>
  <si>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</si>
  <si>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</si>
  <si>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</si>
  <si>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</si>
  <si>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</si>
  <si>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</si>
  <si>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</si>
  <si>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</si>
  <si>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</si>
  <si>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</si>
  <si>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</si>
  <si>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</si>
  <si>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</si>
  <si>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</si>
  <si>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</si>
  <si>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</si>
  <si>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</si>
  <si>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</si>
  <si>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</si>
  <si>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</si>
  <si>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</si>
  <si>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</si>
  <si>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</si>
  <si>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</si>
  <si>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</si>
  <si>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</si>
  <si>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</si>
  <si>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</si>
  <si>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</si>
  <si>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</si>
  <si>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</si>
  <si>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</si>
  <si>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</si>
  <si>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</si>
  <si>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</si>
  <si>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</si>
  <si>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</si>
  <si>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</si>
  <si>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</si>
  <si>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</si>
  <si>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</si>
  <si>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</si>
  <si>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</si>
  <si>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</si>
  <si>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</si>
  <si>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</si>
  <si>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</si>
  <si>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</si>
  <si>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</si>
  <si>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</si>
  <si>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</si>
  <si>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</si>
  <si>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</si>
  <si>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</si>
  <si>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</si>
  <si>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</si>
  <si>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</si>
  <si>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</si>
  <si>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</si>
  <si>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</si>
  <si>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</si>
  <si>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</si>
  <si>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</si>
  <si>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</si>
  <si>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</si>
  <si>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</si>
  <si>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</si>
  <si>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</si>
  <si>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</si>
  <si>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</si>
  <si>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</si>
  <si>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</si>
  <si>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</si>
  <si>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</si>
  <si>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</si>
  <si>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</si>
  <si>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</si>
  <si>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</si>
  <si>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</si>
  <si>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</si>
  <si>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</si>
  <si>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</si>
  <si>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</si>
  <si>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</si>
  <si>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</si>
  <si>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</si>
  <si>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</si>
  <si>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</si>
  <si>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</si>
  <si>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</si>
  <si>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</si>
  <si>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</si>
  <si>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</si>
  <si>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</si>
  <si>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</si>
  <si>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</si>
  <si>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</si>
  <si>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</si>
  <si>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</si>
  <si>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</si>
  <si>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</si>
  <si>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</si>
  <si>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</si>
  <si>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</si>
  <si>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</si>
  <si>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</si>
  <si>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</si>
  <si>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</si>
  <si>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</si>
  <si>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</si>
  <si>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</si>
  <si>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</si>
  <si>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</si>
  <si>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</si>
  <si>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</si>
  <si>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</si>
  <si>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</si>
  <si>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</si>
  <si>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</si>
  <si>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</si>
  <si>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</si>
  <si>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</si>
  <si>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</si>
  <si>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</si>
  <si>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</si>
  <si>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</si>
  <si>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</si>
  <si>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</si>
  <si>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</si>
  <si>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</si>
  <si>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</si>
  <si>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</si>
  <si>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</si>
  <si>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</si>
  <si>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</si>
  <si>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</si>
  <si>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</si>
  <si>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</si>
  <si>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</si>
  <si>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</si>
  <si>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</si>
  <si>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</si>
  <si>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</si>
  <si>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</si>
  <si>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</si>
  <si>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</si>
  <si>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</si>
  <si>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</si>
  <si>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</si>
  <si>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</si>
  <si>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</si>
  <si>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</si>
  <si>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</si>
  <si>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</si>
  <si>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</si>
  <si>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</si>
  <si>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</si>
  <si>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</si>
  <si>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</si>
  <si>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</si>
  <si>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</si>
  <si>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</si>
  <si>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</si>
  <si>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</si>
  <si>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</si>
  <si>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</si>
  <si>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</si>
  <si>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</si>
  <si>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</si>
  <si>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</si>
  <si>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</si>
  <si>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</si>
  <si>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</si>
  <si>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</si>
  <si>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</si>
  <si>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</si>
  <si>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</si>
  <si>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</si>
  <si>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</si>
  <si>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</si>
  <si>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</si>
  <si>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</si>
  <si>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</si>
  <si>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</si>
  <si>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</si>
  <si>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</si>
  <si>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</si>
  <si>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</si>
  <si>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</si>
  <si>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</si>
  <si>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</si>
  <si>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</si>
  <si>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</si>
  <si>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</si>
  <si>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</si>
  <si>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</si>
  <si>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</si>
  <si>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</si>
  <si>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</si>
  <si>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</si>
  <si>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</si>
  <si>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</si>
  <si>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</si>
  <si>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</si>
  <si>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</si>
  <si>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</si>
  <si>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(Technicien Hydrobiologiste) - Anthony ANTOINE (Hydrobiologiste) - David MEHEUST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</si>
  <si>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</si>
  <si>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</si>
  <si>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</si>
  <si>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</si>
  <si>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</si>
  <si>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</si>
  <si>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</si>
  <si>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</si>
  <si>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</si>
  <si>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</si>
  <si>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</si>
  <si>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</si>
  <si>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L'AVAL D'ALBI (PONTON DE L'AVIRON CLUB D'ALBI)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</si>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</sst>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629921</v>
      </c>
      <c r="G10" s="25"/>
      <c r="H10" s="25"/>
    </row>
    <row r="11" customFormat="false" ht="15" hidden="false" customHeight="false" outlineLevel="0" collapsed="false">
      <c r="A11" s="26" t="s">
        <v>5185</v>
      </c>
      <c r="B11" s="30" t="n">
        <v>44768</v>
      </c>
      <c r="D11" s="26" t="s">
        <v>5186</v>
      </c>
      <c r="E11" s="29" t="n">
        <v>6316873</v>
      </c>
      <c r="G11" s="25"/>
      <c r="H11" s="25"/>
    </row>
    <row r="12" customFormat="false" ht="15" hidden="false" customHeight="false" outlineLevel="0" collapsed="false">
      <c r="A12" s="26" t="s">
        <v>5187</v>
      </c>
      <c r="B12" s="29" t="s">
        <v>5188</v>
      </c>
      <c r="D12" s="26" t="s">
        <v>5189</v>
      </c>
      <c r="E12" s="29" t="n">
        <v>629683</v>
      </c>
      <c r="G12" s="25"/>
      <c r="H12" s="25"/>
    </row>
    <row r="13" customFormat="false" ht="17.25" hidden="false" customHeight="true" outlineLevel="0" collapsed="false">
      <c r="A13" s="12"/>
      <c r="B13" s="31"/>
      <c r="D13" s="26" t="s">
        <v>5190</v>
      </c>
      <c r="E13" s="29" t="n">
        <v>6316948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629921</v>
      </c>
    </row>
    <row r="18" customFormat="false" ht="15" hidden="false" customHeight="false" outlineLevel="0" collapsed="false">
      <c r="A18" s="36"/>
      <c r="B18" s="37" t="s">
        <v>5198</v>
      </c>
      <c r="C18" s="38" t="n">
        <f aca="false">E11</f>
        <v>6316873</v>
      </c>
    </row>
    <row r="19" customFormat="false" ht="15" hidden="false" customHeight="false" outlineLevel="0" collapsed="false">
      <c r="A19" s="33" t="s">
        <v>5199</v>
      </c>
      <c r="B19" s="39" t="n">
        <v>138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96</v>
      </c>
      <c r="D35" s="52" t="s">
        <v>5217</v>
      </c>
      <c r="E35" s="53" t="n">
        <v>4</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110</v>
      </c>
      <c r="C37" s="50"/>
      <c r="D37" s="55" t="s">
        <v>5221</v>
      </c>
      <c r="E37" s="34" t="n">
        <v>5</v>
      </c>
    </row>
    <row r="38" s="56" customFormat="true" ht="15" hidden="false" customHeight="true" outlineLevel="0" collapsed="false">
      <c r="A38" s="54" t="s">
        <v>5222</v>
      </c>
      <c r="B38" s="34" t="n">
        <v>3.5</v>
      </c>
      <c r="C38" s="50"/>
      <c r="D38" s="55" t="s">
        <v>5222</v>
      </c>
      <c r="E38" s="34" t="n">
        <v>27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3</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3</v>
      </c>
      <c r="C81" s="50"/>
      <c r="D81" s="19" t="s">
        <v>5258</v>
      </c>
      <c r="E81" s="61" t="n">
        <v>1</v>
      </c>
    </row>
    <row r="82" s="17" customFormat="true" ht="15" hidden="false" customHeight="false" outlineLevel="0" collapsed="false">
      <c r="A82" s="33" t="s">
        <v>5259</v>
      </c>
      <c r="B82" s="62" t="n">
        <v>2</v>
      </c>
      <c r="C82" s="50"/>
      <c r="D82" s="26" t="s">
        <v>5259</v>
      </c>
      <c r="E82" s="62" t="n">
        <v>4</v>
      </c>
    </row>
    <row r="83" s="17" customFormat="true" ht="15" hidden="false" customHeight="false" outlineLevel="0" collapsed="false">
      <c r="A83" s="33" t="s">
        <v>5260</v>
      </c>
      <c r="B83" s="62" t="n">
        <v>2</v>
      </c>
      <c r="C83" s="50"/>
      <c r="D83" s="26" t="s">
        <v>5260</v>
      </c>
      <c r="E83" s="62" t="n">
        <v>4</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3</v>
      </c>
      <c r="C85" s="50"/>
      <c r="D85" s="26" t="s">
        <v>5262</v>
      </c>
      <c r="E85" s="62" t="n">
        <v>2</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0.00999999977648258</v>
      </c>
      <c r="E97" s="82" t="n">
        <v>0</v>
      </c>
      <c r="F97" s="82" t="s">
        <v>5277</v>
      </c>
      <c r="G97" s="83"/>
      <c r="H97" s="84"/>
    </row>
    <row r="98" customFormat="false" ht="15" hidden="false" customHeight="false" outlineLevel="0" collapsed="false">
      <c r="A98" s="78" t="s">
        <v>893</v>
      </c>
      <c r="B98" s="79" t="str">
        <f aca="false">IF(A98="NEWCOD",IF(ISBLANK(G98),"renseigner le champ 'Nouveau taxon'",G98),VLOOKUP(A98,'Ref Taxo'!A:B,2,FALSE()))</f>
        <v>Ceratophyllum demersum</v>
      </c>
      <c r="C98" s="80" t="n">
        <f aca="false">IF(A98="NEWCOD",IF(ISBLANK(H98),"NoCod",H98),VLOOKUP(A98,'Ref Taxo'!A:D,4,FALSE()))</f>
        <v>1717</v>
      </c>
      <c r="D98" s="81" t="n">
        <v>0.300000011920929</v>
      </c>
      <c r="E98" s="82" t="n">
        <v>0.00999999977648258</v>
      </c>
      <c r="F98" s="82" t="s">
        <v>5277</v>
      </c>
      <c r="G98" s="85"/>
      <c r="H98" s="86"/>
    </row>
    <row r="99" customFormat="false" ht="15" hidden="false" customHeight="false" outlineLevel="0" collapsed="false">
      <c r="A99" s="78" t="s">
        <v>808</v>
      </c>
      <c r="B99" s="79" t="str">
        <f aca="false">IF(A99="NEWCOD",IF(ISBLANK(G99),"renseigner le champ 'Nouveau taxon'",G99),VLOOKUP(A99,'Ref Taxo'!A:B,2,FALSE()))</f>
        <v>Carex</v>
      </c>
      <c r="C99" s="80" t="n">
        <f aca="false">IF(A99="NEWCOD",IF(ISBLANK(H99),"NoCod",H99),VLOOKUP(A99,'Ref Taxo'!A:D,4,FALSE()))</f>
        <v>1466</v>
      </c>
      <c r="D99" s="81" t="n">
        <v>0</v>
      </c>
      <c r="E99" s="82" t="n">
        <v>0.00999999977648258</v>
      </c>
      <c r="F99" s="82" t="s">
        <v>5277</v>
      </c>
      <c r="G99" s="85"/>
      <c r="H99" s="86"/>
    </row>
    <row r="100" customFormat="false" ht="15" hidden="false" customHeight="false" outlineLevel="0" collapsed="false">
      <c r="A100" s="78" t="s">
        <v>2380</v>
      </c>
      <c r="B100" s="79" t="str">
        <f aca="false">IF(A100="NEWCOD",IF(ISBLANK(G100),"renseigner le champ 'Nouveau taxon'",G100),VLOOKUP(A100,'Ref Taxo'!A:B,2,FALSE()))</f>
        <v>Iris pseudacorus</v>
      </c>
      <c r="C100" s="80" t="n">
        <f aca="false">IF(A100="NEWCOD",IF(ISBLANK(H100),"NoCod",H100),VLOOKUP(A100,'Ref Taxo'!A:D,4,FALSE()))</f>
        <v>1601</v>
      </c>
      <c r="D100" s="81" t="n">
        <v>0</v>
      </c>
      <c r="E100" s="82" t="n">
        <v>0.00999999977648258</v>
      </c>
      <c r="F100" s="82" t="s">
        <v>5277</v>
      </c>
      <c r="G100" s="85"/>
      <c r="H100" s="86"/>
    </row>
    <row r="101" customFormat="false" ht="15" hidden="false" customHeight="false" outlineLevel="0" collapsed="false">
      <c r="A101" s="78" t="s">
        <v>2537</v>
      </c>
      <c r="B101" s="79" t="str">
        <f aca="false">IF(A101="NEWCOD",IF(ISBLANK(G101),"renseigner le champ 'Nouveau taxon'",G101),VLOOKUP(A101,'Ref Taxo'!A:B,2,FALSE()))</f>
        <v>Juncus inflexus</v>
      </c>
      <c r="C101" s="80" t="n">
        <f aca="false">IF(A101="NEWCOD",IF(ISBLANK(H101),"NoCod",H101),VLOOKUP(A101,'Ref Taxo'!A:D,4,FALSE()))</f>
        <v>1616</v>
      </c>
      <c r="D101" s="81" t="n">
        <v>0</v>
      </c>
      <c r="E101" s="82" t="n">
        <v>0.00999999977648258</v>
      </c>
      <c r="F101" s="82" t="s">
        <v>5277</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v>
      </c>
      <c r="E102" s="82" t="n">
        <v>0.00999999977648258</v>
      </c>
      <c r="F102" s="82" t="s">
        <v>5277</v>
      </c>
      <c r="G102" s="85"/>
      <c r="H102" s="86"/>
    </row>
    <row r="103" customFormat="false" ht="15" hidden="false" customHeight="false" outlineLevel="0" collapsed="false">
      <c r="A103" s="78" t="s">
        <v>2646</v>
      </c>
      <c r="B103" s="79" t="str">
        <f aca="false">IF(A103="NEWCOD",IF(ISBLANK(G103),"renseigner le champ 'Nouveau taxon'",G103),VLOOKUP(A103,'Ref Taxo'!A:B,2,FALSE()))</f>
        <v>Lemna minuta</v>
      </c>
      <c r="C103" s="80" t="n">
        <f aca="false">IF(A103="NEWCOD",IF(ISBLANK(H103),"NoCod",H103),VLOOKUP(A103,'Ref Taxo'!A:D,4,FALSE()))</f>
        <v>29962</v>
      </c>
      <c r="D103" s="81" t="n">
        <v>0</v>
      </c>
      <c r="E103" s="82" t="n">
        <v>0.00999999977648258</v>
      </c>
      <c r="F103" s="82" t="s">
        <v>5277</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v>
      </c>
      <c r="E104" s="82" t="n">
        <v>0.00999999977648258</v>
      </c>
      <c r="F104" s="82" t="s">
        <v>5277</v>
      </c>
      <c r="G104" s="85"/>
      <c r="H104" s="86"/>
    </row>
    <row r="105" customFormat="false" ht="15" hidden="false" customHeight="false" outlineLevel="0" collapsed="false">
      <c r="A105" s="78" t="s">
        <v>3299</v>
      </c>
      <c r="B105" s="79" t="str">
        <f aca="false">IF(A105="NEWCOD",IF(ISBLANK(G105),"renseigner le champ 'Nouveau taxon'",G105),VLOOKUP(A105,'Ref Taxo'!A:B,2,FALSE()))</f>
        <v>Oscillatoria</v>
      </c>
      <c r="C105" s="80" t="n">
        <f aca="false">IF(A105="NEWCOD",IF(ISBLANK(H105),"NoCod",H105),VLOOKUP(A105,'Ref Taxo'!A:D,4,FALSE()))</f>
        <v>1108</v>
      </c>
      <c r="D105" s="81" t="n">
        <v>0</v>
      </c>
      <c r="E105" s="82" t="n">
        <v>0.00999999977648258</v>
      </c>
      <c r="F105" s="82" t="s">
        <v>5277</v>
      </c>
      <c r="G105" s="85"/>
      <c r="H105" s="86"/>
    </row>
    <row r="106" customFormat="false" ht="15" hidden="false" customHeight="false" outlineLevel="0" collapsed="false">
      <c r="A106" s="78" t="s">
        <v>1285</v>
      </c>
      <c r="B106" s="79" t="str">
        <f aca="false">IF(A106="NEWCOD",IF(ISBLANK(G106),"renseigner le champ 'Nouveau taxon'",G106),VLOOKUP(A106,'Ref Taxo'!A:B,2,FALSE()))</f>
        <v>Cymbella</v>
      </c>
      <c r="C106" s="80" t="n">
        <f aca="false">IF(A106="NEWCOD",IF(ISBLANK(H106),"NoCod",H106),VLOOKUP(A106,'Ref Taxo'!A:D,4,FALSE()))</f>
        <v>7368</v>
      </c>
      <c r="D106" s="81" t="n">
        <v>0</v>
      </c>
      <c r="E106" s="82" t="n">
        <v>0.100000001490116</v>
      </c>
      <c r="F106" s="82" t="s">
        <v>5277</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v>
      </c>
      <c r="E107" s="82" t="n">
        <v>0.100000001490116</v>
      </c>
      <c r="F107" s="82" t="s">
        <v>5277</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v>
      </c>
      <c r="E108" s="82" t="n">
        <v>0.100000001490116</v>
      </c>
      <c r="F108" s="82" t="s">
        <v>5277</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v>
      </c>
      <c r="E109" s="82" t="n">
        <v>0.200000002980232</v>
      </c>
      <c r="F109" s="82" t="s">
        <v>5277</v>
      </c>
      <c r="G109" s="85"/>
      <c r="H109" s="86"/>
    </row>
    <row r="110" customFormat="false" ht="15" hidden="false" customHeight="false" outlineLevel="0" collapsed="false">
      <c r="A110" s="78" t="s">
        <v>4684</v>
      </c>
      <c r="B110" s="79" t="str">
        <f aca="false">IF(A110="NEWCOD",IF(ISBLANK(G110),"renseigner le champ 'Nouveau taxon'",G110),VLOOKUP(A110,'Ref Taxo'!A:B,2,FALSE()))</f>
        <v>Spirogyra</v>
      </c>
      <c r="C110" s="80" t="n">
        <f aca="false">IF(A110="NEWCOD",IF(ISBLANK(H110),"NoCod",H110),VLOOKUP(A110,'Ref Taxo'!A:D,4,FALSE()))</f>
        <v>1147</v>
      </c>
      <c r="D110" s="81" t="n">
        <v>0</v>
      </c>
      <c r="E110" s="82" t="n">
        <v>0.5</v>
      </c>
      <c r="F110" s="82" t="s">
        <v>5277</v>
      </c>
      <c r="G110" s="85"/>
      <c r="H110" s="86"/>
    </row>
    <row r="111" customFormat="false" ht="15" hidden="false" customHeight="false" outlineLevel="0" collapsed="false">
      <c r="A111" s="78" t="s">
        <v>3230</v>
      </c>
      <c r="B111" s="79" t="str">
        <f aca="false">IF(A111="NEWCOD",IF(ISBLANK(G111),"renseigner le champ 'Nouveau taxon'",G111),VLOOKUP(A111,'Ref Taxo'!A:B,2,FALSE()))</f>
        <v>Nymphaea alba</v>
      </c>
      <c r="C111" s="80" t="n">
        <f aca="false">IF(A111="NEWCOD",IF(ISBLANK(H111),"NoCod",H111),VLOOKUP(A111,'Ref Taxo'!A:D,4,FALSE()))</f>
        <v>1842</v>
      </c>
      <c r="D111" s="81" t="n">
        <v>0</v>
      </c>
      <c r="E111" s="82" t="n">
        <v>0.5</v>
      </c>
      <c r="F111" s="82" t="s">
        <v>5277</v>
      </c>
      <c r="G111" s="85"/>
      <c r="H111" s="86"/>
    </row>
    <row r="112" customFormat="false" ht="15" hidden="false" customHeight="false" outlineLevel="0" collapsed="false">
      <c r="A112" s="78" t="s">
        <v>3114</v>
      </c>
      <c r="B112" s="79" t="str">
        <f aca="false">IF(A112="NEWCOD",IF(ISBLANK(G112),"renseigner le champ 'Nouveau taxon'",G112),VLOOKUP(A112,'Ref Taxo'!A:B,2,FALSE()))</f>
        <v>Najas marina</v>
      </c>
      <c r="C112" s="80" t="n">
        <f aca="false">IF(A112="NEWCOD",IF(ISBLANK(H112),"NoCod",H112),VLOOKUP(A112,'Ref Taxo'!A:D,4,FALSE()))</f>
        <v>1835</v>
      </c>
      <c r="D112" s="81" t="n">
        <v>0.699999988079071</v>
      </c>
      <c r="E112" s="82" t="n">
        <v>0.699999988079071</v>
      </c>
      <c r="F112" s="82" t="s">
        <v>5277</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2.5</v>
      </c>
      <c r="E113" s="82" t="n">
        <v>25</v>
      </c>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2023-02-27T11:02:08Z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