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525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<sst xmlns="http://schemas.openxmlformats.org/spreadsheetml/2006/main" count="6486" uniqueCount="5305">
  <si>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</si>
  <si>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</si>
  <si>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</si>
  <si>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</si>
  <si>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</si>
  <si>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</si>
  <si>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</si>
  <si>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</si>
  <si>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</si>
  <si>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</si>
  <si>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</si>
  <si>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</si>
  <si>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</si>
  <si>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</si>
  <si>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</si>
  <si>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</si>
  <si>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</si>
  <si>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</si>
  <si>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</si>
  <si>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</si>
  <si>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</si>
  <si>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</si>
  <si>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</si>
  <si>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</si>
  <si>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</si>
  <si>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</si>
  <si>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</si>
  <si>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</si>
  <si>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</si>
  <si>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</si>
  <si>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</si>
  <si>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</si>
  <si>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</si>
  <si>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</si>
  <si>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</si>
  <si>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</si>
  <si>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</si>
  <si>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</si>
  <si>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</si>
  <si>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</si>
  <si>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</si>
  <si>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</si>
  <si>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</si>
  <si>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</si>
  <si>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</si>
  <si>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</si>
  <si>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</si>
  <si>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</si>
  <si>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</si>
  <si>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</si>
  <si>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</si>
  <si>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</si>
  <si>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</si>
  <si>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</si>
  <si>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</si>
  <si>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</si>
  <si>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</si>
  <si>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</si>
  <si>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</si>
  <si>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</si>
  <si>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</si>
  <si>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</si>
  <si>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</si>
  <si>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</si>
  <si>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</si>
  <si>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</si>
  <si>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</si>
  <si>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</si>
  <si>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</si>
  <si>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</si>
  <si>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</si>
  <si>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</si>
  <si>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</si>
  <si>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</si>
  <si>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</si>
  <si>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</si>
  <si>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</si>
  <si>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</si>
  <si>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</si>
  <si>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</si>
  <si>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</si>
  <si>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</si>
  <si>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</si>
  <si>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</si>
  <si>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</si>
  <si>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</si>
  <si>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</si>
  <si>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</si>
  <si>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</si>
  <si>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</si>
  <si>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</si>
  <si>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</si>
  <si>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</si>
  <si>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</si>
  <si>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</si>
  <si>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</si>
  <si>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</si>
  <si>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</si>
  <si>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</si>
  <si>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</si>
  <si>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</si>
  <si>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</si>
  <si>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</si>
  <si>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</si>
  <si>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</si>
  <si>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</si>
  <si>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</si>
  <si>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</si>
  <si>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</si>
  <si>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</si>
  <si>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</si>
  <si>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</si>
  <si>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</si>
  <si>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</si>
  <si>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</si>
  <si>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</si>
  <si>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</si>
  <si>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</si>
  <si>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</si>
  <si>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</si>
  <si>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</si>
  <si>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</si>
  <si>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</si>
  <si>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</si>
  <si>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</si>
  <si>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</si>
  <si>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</si>
  <si>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</si>
  <si>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</si>
  <si>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</si>
  <si>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</si>
  <si>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</si>
  <si>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</si>
  <si>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</si>
  <si>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</si>
  <si>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</si>
  <si>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</si>
  <si>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</si>
  <si>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</si>
  <si>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</si>
  <si>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</si>
  <si>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</si>
  <si>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</si>
  <si>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</si>
  <si>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</si>
  <si>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</si>
  <si>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</si>
  <si>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</si>
  <si>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</si>
  <si>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</si>
  <si>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</si>
  <si>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</si>
  <si>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</si>
  <si>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</si>
  <si>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</si>
  <si>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</si>
  <si>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</si>
  <si>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</si>
  <si>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</si>
  <si>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</si>
  <si>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</si>
  <si>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</si>
  <si>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</si>
  <si>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</si>
  <si>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</si>
  <si>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</si>
  <si>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</si>
  <si>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</si>
  <si>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</si>
  <si>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</si>
  <si>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</si>
  <si>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</si>
  <si>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</si>
  <si>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</si>
  <si>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</si>
  <si>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</si>
  <si>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</si>
  <si>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</si>
  <si>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</si>
  <si>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</si>
  <si>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</si>
  <si>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</si>
  <si>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</si>
  <si>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</si>
  <si>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</si>
  <si>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</si>
  <si>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</si>
  <si>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</si>
  <si>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</si>
  <si>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</si>
  <si>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</si>
  <si>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</si>
  <si>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</si>
  <si>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</si>
  <si>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</si>
  <si>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</si>
  <si>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</si>
  <si>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</si>
  <si>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</si>
  <si>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</si>
  <si>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</si>
  <si>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</si>
  <si>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</si>
  <si>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</si>
  <si>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</si>
  <si>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</si>
  <si>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</si>
  <si>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</si>
  <si>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</si>
  <si>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</si>
  <si>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</si>
  <si>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</si>
  <si>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</si>
  <si>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</si>
  <si>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</si>
  <si>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</si>
  <si>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</si>
  <si>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</si>
  <si>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</si>
  <si>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</si>
  <si>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</si>
  <si>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</si>
  <si>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</si>
  <si>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</si>
  <si>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</si>
  <si>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</si>
  <si>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</si>
  <si>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</si>
  <si>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</si>
  <si>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</si>
  <si>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</si>
  <si>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</si>
  <si>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</si>
  <si>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</si>
  <si>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</si>
  <si>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</si>
  <si>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</si>
  <si>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</si>
  <si>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</si>
  <si>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</si>
  <si>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</si>
  <si>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</si>
  <si>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</si>
  <si>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</si>
  <si>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</si>
  <si>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</si>
  <si>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</si>
  <si>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</si>
  <si>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</si>
  <si>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</si>
  <si>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</si>
  <si>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</si>
  <si>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</si>
  <si>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</si>
  <si>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</si>
  <si>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</si>
  <si>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</si>
  <si>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</si>
  <si>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</si>
  <si>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</si>
  <si>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</si>
  <si>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</si>
  <si>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</si>
  <si>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</si>
  <si>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</si>
  <si>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</si>
  <si>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</si>
  <si>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</si>
  <si>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</si>
  <si>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</si>
  <si>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</si>
  <si>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</si>
  <si>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</si>
  <si>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</si>
  <si>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</si>
  <si>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</si>
  <si>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</si>
  <si>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</si>
  <si>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</si>
  <si>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</si>
  <si>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</si>
  <si>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</si>
  <si>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</si>
  <si>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</si>
  <si>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</si>
  <si>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</si>
  <si>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</si>
  <si>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</si>
  <si>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</si>
  <si>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</si>
  <si>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</si>
  <si>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</si>
  <si>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</si>
  <si>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</si>
  <si>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</si>
  <si>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</si>
  <si>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</si>
  <si>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</si>
  <si>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</si>
  <si>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</si>
  <si>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</si>
  <si>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</si>
  <si>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</si>
  <si>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</si>
  <si>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</si>
  <si>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</si>
  <si>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</si>
  <si>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</si>
  <si>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</si>
  <si>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</si>
  <si>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</si>
  <si>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</si>
  <si>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</si>
  <si>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</si>
  <si>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</si>
  <si>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</si>
  <si>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</si>
  <si>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</si>
  <si>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</si>
  <si>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</si>
  <si>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</si>
  <si>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</si>
  <si>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</si>
  <si>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</si>
  <si>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</si>
  <si>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</si>
  <si>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</si>
  <si>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</si>
  <si>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</si>
  <si>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</si>
  <si>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</si>
  <si>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</si>
  <si>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</si>
  <si>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</si>
  <si>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</si>
  <si>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</si>
  <si>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</si>
  <si>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</si>
  <si>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</si>
  <si>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</si>
  <si>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</si>
  <si>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</si>
  <si>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</si>
  <si>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</si>
  <si>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</si>
  <si>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</si>
  <si>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</si>
  <si>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</si>
  <si>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</si>
  <si>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</si>
  <si>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</si>
  <si>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</si>
  <si>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</si>
  <si>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</si>
  <si>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</si>
  <si>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</si>
  <si>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</si>
  <si>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</si>
  <si>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</si>
  <si>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</si>
  <si>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</si>
  <si>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</si>
  <si>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</si>
  <si>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</si>
  <si>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</si>
  <si>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</si>
  <si>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</si>
  <si>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</si>
  <si>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</si>
  <si>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</si>
  <si>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</si>
  <si>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</si>
  <si>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</si>
  <si>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</si>
  <si>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</si>
  <si>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</si>
  <si>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</si>
  <si>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</si>
  <si>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</si>
  <si>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</si>
  <si>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</si>
  <si>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</si>
  <si>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</si>
  <si>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</si>
  <si>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</si>
  <si>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</si>
  <si>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</si>
  <si>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</si>
  <si>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</si>
  <si>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</si>
  <si>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</si>
  <si>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</si>
  <si>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</si>
  <si>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</si>
  <si>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</si>
  <si>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</si>
  <si>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</si>
  <si>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</si>
  <si>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</si>
  <si>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</si>
  <si>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</si>
  <si>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</si>
  <si>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</si>
  <si>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</si>
  <si>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</si>
  <si>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</si>
  <si>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</si>
  <si>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</si>
  <si>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</si>
  <si>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</si>
  <si>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</si>
  <si>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</si>
  <si>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</si>
  <si>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</si>
  <si>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</si>
  <si>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</si>
  <si>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</si>
  <si>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</si>
  <si>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</si>
  <si>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</si>
  <si>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</si>
  <si>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</si>
  <si>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</si>
  <si>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</si>
  <si>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</si>
  <si>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</si>
  <si>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</si>
  <si>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</si>
  <si>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</si>
  <si>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</si>
  <si>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</si>
  <si>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</si>
  <si>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</si>
  <si>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</si>
  <si>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</si>
  <si>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</si>
  <si>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</si>
  <si>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</si>
  <si>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</si>
  <si>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</si>
  <si>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</si>
  <si>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</si>
  <si>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</si>
  <si>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</si>
  <si>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</si>
  <si>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</si>
  <si>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</si>
  <si>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</si>
  <si>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</si>
  <si>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</si>
  <si>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</si>
  <si>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</si>
  <si>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</si>
  <si>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</si>
  <si>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</si>
  <si>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</si>
  <si>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</si>
  <si>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</si>
  <si>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</si>
  <si>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</si>
  <si>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</si>
  <si>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</si>
  <si>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</si>
  <si>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</si>
  <si>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</si>
  <si>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</si>
  <si>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</si>
  <si>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</si>
  <si>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</si>
  <si>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</si>
  <si>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</si>
  <si>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</si>
  <si>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</si>
  <si>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</si>
  <si>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</si>
  <si>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</si>
  <si>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</si>
  <si>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</si>
  <si>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</si>
  <si>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</si>
  <si>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</si>
  <si>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</si>
  <si>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</si>
  <si>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</si>
  <si>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</si>
  <si>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</si>
  <si>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</si>
  <si>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</si>
  <si>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</si>
  <si>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</si>
  <si>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</si>
  <si>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</si>
  <si>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</si>
  <si>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</si>
  <si>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</si>
  <si>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</si>
  <si>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</si>
  <si>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</si>
  <si>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</si>
  <si>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</si>
  <si>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</si>
  <si>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</si>
  <si>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</si>
  <si>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</si>
  <si>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</si>
  <si>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</si>
  <si>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</si>
  <si>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</si>
  <si>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</si>
  <si>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</si>
  <si>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</si>
  <si>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</si>
  <si>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</si>
  <si>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</si>
  <si>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</si>
  <si>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</si>
  <si>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</si>
  <si>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</si>
  <si>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</si>
  <si>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</si>
  <si>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</si>
  <si>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</si>
  <si>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</si>
  <si>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</si>
  <si>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</si>
  <si>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</si>
  <si>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</si>
  <si>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</si>
  <si>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</si>
  <si>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</si>
  <si>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</si>
  <si>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</si>
  <si>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</si>
  <si>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</si>
  <si>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</si>
  <si>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</si>
  <si>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</si>
  <si>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</si>
  <si>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</si>
  <si>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</si>
  <si>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</si>
  <si>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</si>
  <si>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</si>
  <si>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</si>
  <si>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</si>
  <si>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</si>
  <si>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</si>
  <si>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</si>
  <si>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</si>
  <si>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</si>
  <si>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</si>
  <si>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</si>
  <si>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</si>
  <si>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</si>
  <si>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</si>
  <si>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</si>
  <si>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</si>
  <si>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</si>
  <si>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</si>
  <si>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</si>
  <si>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</si>
  <si>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</si>
  <si>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</si>
  <si>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</si>
  <si>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</si>
  <si>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</si>
  <si>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</si>
  <si>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</si>
  <si>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</si>
  <si>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</si>
  <si>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</si>
  <si>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</si>
  <si>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</si>
  <si>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</si>
  <si>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</si>
  <si>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</si>
  <si>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</si>
  <si>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</si>
  <si>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</si>
  <si>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</si>
  <si>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</si>
  <si>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</si>
  <si>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</si>
  <si>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</si>
  <si>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</si>
  <si>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</si>
  <si>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</si>
  <si>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</si>
  <si>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</si>
  <si>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</si>
  <si>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</si>
  <si>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</si>
  <si>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</si>
  <si>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</si>
  <si>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</si>
  <si>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</si>
  <si>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</si>
  <si>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</si>
  <si>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</si>
  <si>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</si>
  <si>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</si>
  <si>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</si>
  <si>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</si>
  <si>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</si>
  <si>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</si>
  <si>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</si>
  <si>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</si>
  <si>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</si>
  <si>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</si>
  <si>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</si>
  <si>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</si>
  <si>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</si>
  <si>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</si>
  <si>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</si>
  <si>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</si>
  <si>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</si>
  <si>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</si>
  <si>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</si>
  <si>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</si>
  <si>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</si>
  <si>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</si>
  <si>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</si>
  <si>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</si>
  <si>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</si>
  <si>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</si>
  <si>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</si>
  <si>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</si>
  <si>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</si>
  <si>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</si>
  <si>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</si>
  <si>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</si>
  <si>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</si>
  <si>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</si>
  <si>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</si>
  <si>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</si>
  <si>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</si>
  <si>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</si>
  <si>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</si>
  <si>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</si>
  <si>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</si>
  <si>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</si>
  <si>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</si>
  <si>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</si>
  <si>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</si>
  <si>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</si>
  <si>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</si>
  <si>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</si>
  <si>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</si>
  <si>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</si>
  <si>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</si>
  <si>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</si>
  <si>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</si>
  <si>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</si>
  <si>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</si>
  <si>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</si>
  <si>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</si>
  <si>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</si>
  <si>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</si>
  <si>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</si>
  <si>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</si>
  <si>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</si>
  <si>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</si>
  <si>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</si>
  <si>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</si>
  <si>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</si>
  <si>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</si>
  <si>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</si>
  <si>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</si>
  <si>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</si>
  <si>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</si>
  <si>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</si>
  <si>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</si>
  <si>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</si>
  <si>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</si>
  <si>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</si>
  <si>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</si>
  <si>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</si>
  <si>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</si>
  <si>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</si>
  <si>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</si>
  <si>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</si>
  <si>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</si>
  <si>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</si>
  <si>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</si>
  <si>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</si>
  <si>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</si>
  <si>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</si>
  <si>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</si>
  <si>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</si>
  <si>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</si>
  <si>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</si>
  <si>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</si>
  <si>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</si>
  <si>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</si>
  <si>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</si>
  <si>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</si>
  <si>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</si>
  <si>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</si>
  <si>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</si>
  <si>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</si>
  <si>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</si>
  <si>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</si>
  <si>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</si>
  <si>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</si>
  <si>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</si>
  <si>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</si>
  <si>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</si>
  <si>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</si>
  <si>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</si>
  <si>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</si>
  <si>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</si>
  <si>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</si>
  <si>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</si>
  <si>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</si>
  <si>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</si>
  <si>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</si>
  <si>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</si>
  <si>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</si>
  <si>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</si>
  <si>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</si>
  <si>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</si>
  <si>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</si>
  <si>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</si>
  <si>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</si>
  <si>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</si>
  <si>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</si>
  <si>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</si>
  <si>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</si>
  <si>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</si>
  <si>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</si>
  <si>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</si>
  <si>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</si>
  <si>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</si>
  <si>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</si>
  <si>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</si>
  <si>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</si>
  <si>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</si>
  <si>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</si>
  <si>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</si>
  <si>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</si>
  <si>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</si>
  <si>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</si>
  <si>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</si>
  <si>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</si>
  <si>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</si>
  <si>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</si>
  <si>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</si>
  <si>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</si>
  <si>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</si>
  <si>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</si>
  <si>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</si>
  <si>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</si>
  <si>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</si>
  <si>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</si>
  <si>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</si>
  <si>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</si>
  <si>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</si>
  <si>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</si>
  <si>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</si>
  <si>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</si>
  <si>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</si>
  <si>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</si>
  <si>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</si>
  <si>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</si>
  <si>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</si>
  <si>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</si>
  <si>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</si>
  <si>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</si>
  <si>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</si>
  <si>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</si>
  <si>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</si>
  <si>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</si>
  <si>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</si>
  <si>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</si>
  <si>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</si>
  <si>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</si>
  <si>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</si>
  <si>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</si>
  <si>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</si>
  <si>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</si>
  <si>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</si>
  <si>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</si>
  <si>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</si>
  <si>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</si>
  <si>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</si>
  <si>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</si>
  <si>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</si>
  <si>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</si>
  <si>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</si>
  <si>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</si>
  <si>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</si>
  <si>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</si>
  <si>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</si>
  <si>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</si>
  <si>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</si>
  <si>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</si>
  <si>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</si>
  <si>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</si>
  <si>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</si>
  <si>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</si>
  <si>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</si>
  <si>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</si>
  <si>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</si>
  <si>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</si>
  <si>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</si>
  <si>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</si>
  <si>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</si>
  <si>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</si>
  <si>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</si>
  <si>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</si>
  <si>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</si>
  <si>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</si>
  <si>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</si>
  <si>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</si>
  <si>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</si>
  <si>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</si>
  <si>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</si>
  <si>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</si>
  <si>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</si>
  <si>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</si>
  <si>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</si>
  <si>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</si>
  <si>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</si>
  <si>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</si>
  <si>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</si>
  <si>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</si>
  <si>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</si>
  <si>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</si>
  <si>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</si>
  <si>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</si>
  <si>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</si>
  <si>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</si>
  <si>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</si>
  <si>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</si>
  <si>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</si>
  <si>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</si>
  <si>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</si>
  <si>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</si>
  <si>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</si>
  <si>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</si>
  <si>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</si>
  <si>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</si>
  <si>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</si>
  <si>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</si>
  <si>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</si>
  <si>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</si>
  <si>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</si>
  <si>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</si>
  <si>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</si>
  <si>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</si>
  <si>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</si>
  <si>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</si>
  <si>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</si>
  <si>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</si>
  <si>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</si>
  <si>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</si>
  <si>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</si>
  <si>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</si>
  <si>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</si>
  <si>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</si>
  <si>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</si>
  <si>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</si>
  <si>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</si>
  <si>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</si>
  <si>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</si>
  <si>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</si>
  <si>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</si>
  <si>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</si>
  <si>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</si>
  <si>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</si>
  <si>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</si>
  <si>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</si>
  <si>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</si>
  <si>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</si>
  <si>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</si>
  <si>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</si>
  <si>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</si>
  <si>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</si>
  <si>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</si>
  <si>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</si>
  <si>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</si>
  <si>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</si>
  <si>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</si>
  <si>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</si>
  <si>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</si>
  <si>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</si>
  <si>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</si>
  <si>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</si>
  <si>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</si>
  <si>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</si>
  <si>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</si>
  <si>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</si>
  <si>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</si>
  <si>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</si>
  <si>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</si>
  <si>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</si>
  <si>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</si>
  <si>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</si>
  <si>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</si>
  <si>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</si>
  <si>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</si>
  <si>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</si>
  <si>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</si>
  <si>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</si>
  <si>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</si>
  <si>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</si>
  <si>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</si>
  <si>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</si>
  <si>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</si>
  <si>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</si>
  <si>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</si>
  <si>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</si>
  <si>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</si>
  <si>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</si>
  <si>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</si>
  <si>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</si>
  <si>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</si>
  <si>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</si>
  <si>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</si>
  <si>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</si>
  <si>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</si>
  <si>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</si>
  <si>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</si>
  <si>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</si>
  <si>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</si>
  <si>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</si>
  <si>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</si>
  <si>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</si>
  <si>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</si>
  <si>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</si>
  <si>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</si>
  <si>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</si>
  <si>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</si>
  <si>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</si>
  <si>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</si>
  <si>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</si>
  <si>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</si>
  <si>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</si>
  <si>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</si>
  <si>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</si>
  <si>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</si>
  <si>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</si>
  <si>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</si>
  <si>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</si>
  <si>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</si>
  <si>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</si>
  <si>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</si>
  <si>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</si>
  <si>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</si>
  <si>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</si>
  <si>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</si>
  <si>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</si>
  <si>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</si>
  <si>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</si>
  <si>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</si>
  <si>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</si>
  <si>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</si>
  <si>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</si>
  <si>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</si>
  <si>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</si>
  <si>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</si>
  <si>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</si>
  <si>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</si>
  <si>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</si>
  <si>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</si>
  <si>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</si>
  <si>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</si>
  <si>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</si>
  <si>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</si>
  <si>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</si>
  <si>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</si>
  <si>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</si>
  <si>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</si>
  <si>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</si>
  <si>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</si>
  <si>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</si>
  <si>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</si>
  <si>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</si>
  <si>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</si>
  <si>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</si>
  <si>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</si>
  <si>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</si>
  <si>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</si>
  <si>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</si>
  <si>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</si>
  <si>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</si>
  <si>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</si>
  <si>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</si>
  <si>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</si>
  <si>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</si>
  <si>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</si>
  <si>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</si>
  <si>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</si>
  <si>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</si>
  <si>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</si>
  <si>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</si>
  <si>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</si>
  <si>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</si>
  <si>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</si>
  <si>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</si>
  <si>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</si>
  <si>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</si>
  <si>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</si>
  <si>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</si>
  <si>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</si>
  <si>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</si>
  <si>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</si>
  <si>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</si>
  <si>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</si>
  <si>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</si>
  <si>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</si>
  <si>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</si>
  <si>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</si>
  <si>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</si>
  <si>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</si>
  <si>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</si>
  <si>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</si>
  <si>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</si>
  <si>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</si>
  <si>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</si>
  <si>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</si>
  <si>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</si>
  <si>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</si>
  <si>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</si>
  <si>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</si>
  <si>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</si>
  <si>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</si>
  <si>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</si>
  <si>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</si>
  <si>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</si>
  <si>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</si>
  <si>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</si>
  <si>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</si>
  <si>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</si>
  <si>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</si>
  <si>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</si>
  <si>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</si>
  <si>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</si>
  <si>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</si>
  <si>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</si>
  <si>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</si>
  <si>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</si>
  <si>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</si>
  <si>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</si>
  <si>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</si>
  <si>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</si>
  <si>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</si>
  <si>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</si>
  <si>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</si>
  <si>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</si>
  <si>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</si>
  <si>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</si>
  <si>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</si>
  <si>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</si>
  <si>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</si>
  <si>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</si>
  <si>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</si>
  <si>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</si>
  <si>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</si>
  <si>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</si>
  <si>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</si>
  <si>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</si>
  <si>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</si>
  <si>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</si>
  <si>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</si>
  <si>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</si>
  <si>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</si>
  <si>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</si>
  <si>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</si>
  <si>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</si>
  <si>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</si>
  <si>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</si>
  <si>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</si>
  <si>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</si>
  <si>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</si>
  <si>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</si>
  <si>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</si>
  <si>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</si>
  <si>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</si>
  <si>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</si>
  <si>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</si>
  <si>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</si>
  <si>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</si>
  <si>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</si>
  <si>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</si>
  <si>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</si>
  <si>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</si>
  <si>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</si>
  <si>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</si>
  <si>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</si>
  <si>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</si>
  <si>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</si>
  <si>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</si>
  <si>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</si>
  <si>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</si>
  <si>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</si>
  <si>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</si>
  <si>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</si>
  <si>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</si>
  <si>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</si>
  <si>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</si>
  <si>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</si>
  <si>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</si>
  <si>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</si>
  <si>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</si>
  <si>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</si>
  <si>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</si>
  <si>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</si>
  <si>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</si>
  <si>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</si>
  <si>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</si>
  <si>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</si>
  <si>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</si>
  <si>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</si>
  <si>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</si>
  <si>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</si>
  <si>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</si>
  <si>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</si>
  <si>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</si>
  <si>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</si>
  <si>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</si>
  <si>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</si>
  <si>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</si>
  <si>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</si>
  <si>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</si>
  <si>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</si>
  <si>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</si>
  <si>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</si>
  <si>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</si>
  <si>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</si>
  <si>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</si>
  <si>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</si>
  <si>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</si>
  <si>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</si>
  <si>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</si>
  <si>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</si>
  <si>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</si>
  <si>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</si>
  <si>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</si>
  <si>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</si>
  <si>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</si>
  <si>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</si>
  <si>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</si>
  <si>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</si>
  <si>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</si>
  <si>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</si>
  <si>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</si>
  <si>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</si>
  <si>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</si>
  <si>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</si>
  <si>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</si>
  <si>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</si>
  <si>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</si>
  <si>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</si>
  <si>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</si>
  <si>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</si>
  <si>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</si>
  <si>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</si>
  <si>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</si>
  <si>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</si>
  <si>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</si>
  <si>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</si>
  <si>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</si>
  <si>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</si>
  <si>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</si>
  <si>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</si>
  <si>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</si>
  <si>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</si>
  <si>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</si>
  <si>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</si>
  <si>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</si>
  <si>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</si>
  <si>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</si>
  <si>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</si>
  <si>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</si>
  <si>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</si>
  <si>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</si>
  <si>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</si>
  <si>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</si>
  <si>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</si>
  <si>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</si>
  <si>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</si>
  <si>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</si>
  <si>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</si>
  <si>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</si>
  <si>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</si>
  <si>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</si>
  <si>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</si>
  <si>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</si>
  <si>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</si>
  <si>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</si>
  <si>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</si>
  <si>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</si>
  <si>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</si>
  <si>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</si>
  <si>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</si>
  <si>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</si>
  <si>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</si>
  <si>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</si>
  <si>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</si>
  <si>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</si>
  <si>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</si>
  <si>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</si>
  <si>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</si>
  <si>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</si>
  <si>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</si>
  <si>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</si>
  <si>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</si>
  <si>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</si>
  <si>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</si>
  <si>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</si>
  <si>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</si>
  <si>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</si>
  <si>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</si>
  <si>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</si>
  <si>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</si>
  <si>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</si>
  <si>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</si>
  <si>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</si>
  <si>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</si>
  <si>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</si>
  <si>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</si>
  <si>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</si>
  <si>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</si>
  <si>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</si>
  <si>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</si>
  <si>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</si>
  <si>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</si>
  <si>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</si>
  <si>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</si>
  <si>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</si>
  <si>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</si>
  <si>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</si>
  <si>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</si>
  <si>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</si>
  <si>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</si>
  <si>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</si>
  <si>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</si>
  <si>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</si>
  <si>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</si>
  <si>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</si>
  <si>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</si>
  <si>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</si>
  <si>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</si>
  <si>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</si>
  <si>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</si>
  <si>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</si>
  <si>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</si>
  <si>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</si>
  <si>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</si>
  <si>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</si>
  <si>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</si>
  <si>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</si>
  <si>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</si>
  <si>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</si>
  <si>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</si>
  <si>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</si>
  <si>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</si>
  <si>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</si>
  <si>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</si>
  <si>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</si>
  <si>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</si>
  <si>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</si>
  <si>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</si>
  <si>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</si>
  <si>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</si>
  <si>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</si>
  <si>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</si>
  <si>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</si>
  <si>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</si>
  <si>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</si>
  <si>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</si>
  <si>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</si>
  <si>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</si>
  <si>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</si>
  <si>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</si>
  <si>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</si>
  <si>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</si>
  <si>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</si>
  <si>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</si>
  <si>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</si>
  <si>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</si>
  <si>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</si>
  <si>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</si>
  <si>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</si>
  <si>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</si>
  <si>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</si>
  <si>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</si>
  <si>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</si>
  <si>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</si>
  <si>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</si>
  <si>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</si>
  <si>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</si>
  <si>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</si>
  <si>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</si>
  <si>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</si>
  <si>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</si>
  <si>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</si>
  <si>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</si>
  <si>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</si>
  <si>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</si>
  <si>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</si>
  <si>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</si>
  <si>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</si>
  <si>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</si>
  <si>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</si>
  <si>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</si>
  <si>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</si>
  <si>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</si>
  <si>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</si>
  <si>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</si>
  <si>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</si>
  <si>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</si>
  <si>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</si>
  <si>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</si>
  <si>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</si>
  <si>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</si>
  <si>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</si>
  <si>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</si>
  <si>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</si>
  <si>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</si>
  <si>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</si>
  <si>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</si>
  <si>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</si>
  <si>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</si>
  <si>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</si>
  <si>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</si>
  <si>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</si>
  <si>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</si>
  <si>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</si>
  <si>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</si>
  <si>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</si>
  <si>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</si>
  <si>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</si>
  <si>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</si>
  <si>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</si>
  <si>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</si>
  <si>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</si>
  <si>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</si>
  <si>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</si>
  <si>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</si>
  <si>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</si>
  <si>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</si>
  <si>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</si>
  <si>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</si>
  <si>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</si>
  <si>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</si>
  <si>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</si>
  <si>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</si>
  <si>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</si>
  <si>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</si>
  <si>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</si>
  <si>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</si>
  <si>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</si>
  <si>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</si>
  <si>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</si>
  <si>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</si>
  <si>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</si>
  <si>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</si>
  <si>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</si>
  <si>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</si>
  <si>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</si>
  <si>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</si>
  <si>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</si>
  <si>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</si>
  <si>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</si>
  <si>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</si>
  <si>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</si>
  <si>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</si>
  <si>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</si>
  <si>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</si>
  <si>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</si>
  <si>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</si>
  <si>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</si>
  <si>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</si>
  <si>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</si>
  <si>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</si>
  <si>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</si>
  <si>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</si>
  <si>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</si>
  <si>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</si>
  <si>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</si>
  <si>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</si>
  <si>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</si>
  <si>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</si>
  <si>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</si>
  <si>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</si>
  <si>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</si>
  <si>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</si>
  <si>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</si>
  <si>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</si>
  <si>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</si>
  <si>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</si>
  <si>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</si>
  <si>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</si>
  <si>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</si>
  <si>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</si>
  <si>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</si>
  <si>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</si>
  <si>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</si>
  <si>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</si>
  <si>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</si>
  <si>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</si>
  <si>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</si>
  <si>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</si>
  <si>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</si>
  <si>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</si>
  <si>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</si>
  <si>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</si>
  <si>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</si>
  <si>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</si>
  <si>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</si>
  <si>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</si>
  <si>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</si>
  <si>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</si>
  <si>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</si>
  <si>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</si>
  <si>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</si>
  <si>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</si>
  <si>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</si>
  <si>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</si>
  <si>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</si>
  <si>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</si>
  <si>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</si>
  <si>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</si>
  <si>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</si>
  <si>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</si>
  <si>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</si>
  <si>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</si>
  <si>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</si>
  <si>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</si>
  <si>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</si>
  <si>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</si>
  <si>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</si>
  <si>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</si>
  <si>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</si>
  <si>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</si>
  <si>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</si>
  <si>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</si>
  <si>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</si>
  <si>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</si>
  <si>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</si>
  <si>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</si>
  <si>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</si>
  <si>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</si>
  <si>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</si>
  <si>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</si>
  <si>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</si>
  <si>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</si>
  <si>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</si>
  <si>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</si>
  <si>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</si>
  <si>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</si>
  <si>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</si>
  <si>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</si>
  <si>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</si>
  <si>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</si>
  <si>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</si>
  <si>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</si>
  <si>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</si>
  <si>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</si>
  <si>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</si>
  <si>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</si>
  <si>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</si>
  <si>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</si>
  <si>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</si>
  <si>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</si>
  <si>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</si>
  <si>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</si>
  <si>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</si>
  <si>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</si>
  <si>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</si>
  <si>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</si>
  <si>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</si>
  <si>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</si>
  <si>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</si>
  <si>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</si>
  <si>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</si>
  <si>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</si>
  <si>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</si>
  <si>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</si>
  <si>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</si>
  <si>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</si>
  <si>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</si>
  <si>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</si>
  <si>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</si>
  <si>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</si>
  <si>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</si>
  <si>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</si>
  <si>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</si>
  <si>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</si>
  <si>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</si>
  <si>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</si>
  <si>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</si>
  <si>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</si>
  <si>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</si>
  <si>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</si>
  <si>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</si>
  <si>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</si>
  <si>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</si>
  <si>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</si>
  <si>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</si>
  <si>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</si>
  <si>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</si>
  <si>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</si>
  <si>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</si>
  <si>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</si>
  <si>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</si>
  <si>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</si>
  <si>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</si>
  <si>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</si>
  <si>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</si>
  <si>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</si>
  <si>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</si>
  <si>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</si>
  <si>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</si>
  <si>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</si>
  <si>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</si>
  <si>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</si>
  <si>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</si>
  <si>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</si>
  <si>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</si>
  <si>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</si>
  <si>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</si>
  <si>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</si>
  <si>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</si>
  <si>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</si>
  <si>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</si>
  <si>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</si>
  <si>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</si>
  <si>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</si>
  <si>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</si>
  <si>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</si>
  <si>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</si>
  <si>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</si>
  <si>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</si>
  <si>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</si>
  <si>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</si>
  <si>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</si>
  <si>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</si>
  <si>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</si>
  <si>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</si>
  <si>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</si>
  <si>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</si>
  <si>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</si>
  <si>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</si>
  <si>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</si>
  <si>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</si>
  <si>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</si>
  <si>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</si>
  <si>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</si>
  <si>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</si>
  <si>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</si>
  <si>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</si>
  <si>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</si>
  <si>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</si>
  <si>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</si>
  <si>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</si>
  <si>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</si>
  <si>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</si>
  <si>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</si>
  <si>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</si>
  <si>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</si>
  <si>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</si>
  <si>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</si>
  <si>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</si>
  <si>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</si>
  <si>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</si>
  <si>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</si>
  <si>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</si>
  <si>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</si>
  <si>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</si>
  <si>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</si>
  <si>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</si>
  <si>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</si>
  <si>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</si>
  <si>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</si>
  <si>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</si>
  <si>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</si>
  <si>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</si>
  <si>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</si>
  <si>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</si>
  <si>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</si>
  <si>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</si>
  <si>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</si>
  <si>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</si>
  <si>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</si>
  <si>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</si>
  <si>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</si>
  <si>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</si>
  <si>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</si>
  <si>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</si>
  <si>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</si>
  <si>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</si>
  <si>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</si>
  <si>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</si>
  <si>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</si>
  <si>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</si>
  <si>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</si>
  <si>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</si>
  <si>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</si>
  <si>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</si>
  <si>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</si>
  <si>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</si>
  <si>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</si>
  <si>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</si>
  <si>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</si>
  <si>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</si>
  <si>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</si>
  <si>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</si>
  <si>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</si>
  <si>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</si>
  <si>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</si>
  <si>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</si>
  <si>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</si>
  <si>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</si>
  <si>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</si>
  <si>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</si>
  <si>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</si>
  <si>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</si>
  <si>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</si>
  <si>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</si>
  <si>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</si>
  <si>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</si>
  <si>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</si>
  <si>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</si>
  <si>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</si>
  <si>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</si>
  <si>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</si>
  <si>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</si>
  <si>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</si>
  <si>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</si>
  <si>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</si>
  <si>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</si>
  <si>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</si>
  <si>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</si>
  <si>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</si>
  <si>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</si>
  <si>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</si>
  <si>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</si>
  <si>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</si>
  <si>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</si>
  <si>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</si>
  <si>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</si>
  <si>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</si>
  <si>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</si>
  <si>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</si>
  <si>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</si>
  <si>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</si>
  <si>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</si>
  <si>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</si>
  <si>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</si>
  <si>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</si>
  <si>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</si>
  <si>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</si>
  <si>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</si>
  <si>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</si>
  <si>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</si>
  <si>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</si>
  <si>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</si>
  <si>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</si>
  <si>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</si>
  <si>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</si>
  <si>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</si>
  <si>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</si>
  <si>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</si>
  <si>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</si>
  <si>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</si>
  <si>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</si>
  <si>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</si>
  <si>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</si>
  <si>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</si>
  <si>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</si>
  <si>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</si>
  <si>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</si>
  <si>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</si>
  <si>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</si>
  <si>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</si>
  <si>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</si>
  <si>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</si>
  <si>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</si>
  <si>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</si>
  <si>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</si>
  <si>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</si>
  <si>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</si>
  <si>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</si>
  <si>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</si>
  <si>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</si>
  <si>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</si>
  <si>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</si>
  <si>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</si>
  <si>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</si>
  <si>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</si>
  <si>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</si>
  <si>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</si>
  <si>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</si>
  <si>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</si>
  <si>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</si>
  <si>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</si>
  <si>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</si>
  <si>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</si>
  <si>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</si>
  <si>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</si>
  <si>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</si>
  <si>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</si>
  <si>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</si>
  <si>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</si>
  <si>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</si>
  <si>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</si>
  <si>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</si>
  <si>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</si>
  <si>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</si>
  <si>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</si>
  <si>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</si>
  <si>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</si>
  <si>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</si>
  <si>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</si>
  <si>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</si>
  <si>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</si>
  <si>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</si>
  <si>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</si>
  <si>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</si>
  <si>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</si>
  <si>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</si>
  <si>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</si>
  <si>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</si>
  <si>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</si>
  <si>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</si>
  <si>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</si>
  <si>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</si>
  <si>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</si>
  <si>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</si>
  <si>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</si>
  <si>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</si>
  <si>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</si>
  <si>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</si>
  <si>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</si>
  <si>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</si>
  <si>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</si>
  <si>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</si>
  <si>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</si>
  <si>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</si>
  <si>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</si>
  <si>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</si>
  <si>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</si>
  <si>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</si>
  <si>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</si>
  <si>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</si>
  <si>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</si>
  <si>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</si>
  <si>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</si>
  <si>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</si>
  <si>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</si>
  <si>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</si>
  <si>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</si>
  <si>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</si>
  <si>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</si>
  <si>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</si>
  <si>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</si>
  <si>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</si>
  <si>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</si>
  <si>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</si>
  <si>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</si>
  <si>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</si>
  <si>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</si>
  <si>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</si>
  <si>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</si>
  <si>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</si>
  <si>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</si>
  <si>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</si>
  <si>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</si>
  <si>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</si>
  <si>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</si>
  <si>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</si>
  <si>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</si>
  <si>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</si>
  <si>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</si>
  <si>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</si>
  <si>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</si>
  <si>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</si>
  <si>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</si>
  <si>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</si>
  <si>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</si>
  <si>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</si>
  <si>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</si>
  <si>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</si>
  <si>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</si>
  <si>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</si>
  <si>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</si>
  <si>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</si>
  <si>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</si>
  <si>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</si>
  <si>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</si>
  <si>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</si>
  <si>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</si>
  <si>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</si>
  <si>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</si>
  <si>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</si>
  <si>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</si>
  <si>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</si>
  <si>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</si>
  <si>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</si>
  <si>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</si>
  <si>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</si>
  <si>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</si>
  <si>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</si>
  <si>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</si>
  <si>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</si>
  <si>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</si>
  <si>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</si>
  <si>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</si>
  <si>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</si>
  <si>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</si>
  <si>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</si>
  <si>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</si>
  <si>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</si>
  <si>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</si>
  <si>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</si>
  <si>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</si>
  <si>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</si>
  <si>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</si>
  <si>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</si>
  <si>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</si>
  <si>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</si>
  <si>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</si>
  <si>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</si>
  <si>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</si>
  <si>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</si>
  <si>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</si>
  <si>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</si>
  <si>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</si>
  <si>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</si>
  <si>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</si>
  <si>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</si>
  <si>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</si>
  <si>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</si>
  <si>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</si>
  <si>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</si>
  <si>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</si>
  <si>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</si>
  <si>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</si>
  <si>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</si>
  <si>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</si>
  <si>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</si>
  <si>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</si>
  <si>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</si>
  <si>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</si>
  <si>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</si>
  <si>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</si>
  <si>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</si>
  <si>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</si>
  <si>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</si>
  <si>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</si>
  <si>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</si>
  <si>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</si>
  <si>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</si>
  <si>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</si>
  <si>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</si>
  <si>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</si>
  <si>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</si>
  <si>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</si>
  <si>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</si>
  <si>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</si>
  <si>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</si>
  <si>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</si>
  <si>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</si>
  <si>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</si>
  <si>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</si>
  <si>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</si>
  <si>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</si>
  <si>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</si>
  <si>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</si>
  <si>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</si>
  <si>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</si>
  <si>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</si>
  <si>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</si>
  <si>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</si>
  <si>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</si>
  <si>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</si>
  <si>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</si>
  <si>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</si>
  <si>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</si>
  <si>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</si>
  <si>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</si>
  <si>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</si>
  <si>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</si>
  <si>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</si>
  <si>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</si>
  <si>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</si>
  <si>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</si>
  <si>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</si>
  <si>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</si>
  <si>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</si>
  <si>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</si>
  <si>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</si>
  <si>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</si>
  <si>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</si>
  <si>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</si>
  <si>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</si>
  <si>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</si>
  <si>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</si>
  <si>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</si>
  <si>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</si>
  <si>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</si>
  <si>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</si>
  <si>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</si>
  <si>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</si>
  <si>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</si>
  <si>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</si>
  <si>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</si>
  <si>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</si>
  <si>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</si>
  <si>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</si>
  <si>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</si>
  <si>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</si>
  <si>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</si>
  <si>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</si>
  <si>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</si>
  <si>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</si>
  <si>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</si>
  <si>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</si>
  <si>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</si>
  <si>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</si>
  <si>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</si>
  <si>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</si>
  <si>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</si>
  <si>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</si>
  <si>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</si>
  <si>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</si>
  <si>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</si>
  <si>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</si>
  <si>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</si>
  <si>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</si>
  <si>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</si>
  <si>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</si>
  <si>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</si>
  <si>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</si>
  <si>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</si>
  <si>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</si>
  <si>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</si>
  <si>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</si>
  <si>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</si>
  <si>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</si>
  <si>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</si>
  <si>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</si>
  <si>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</si>
  <si>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</si>
  <si>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</si>
  <si>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</si>
  <si>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</si>
  <si>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</si>
  <si>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</si>
  <si>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</si>
  <si>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</si>
  <si>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</si>
  <si>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</si>
  <si>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</si>
  <si>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</si>
  <si>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</si>
  <si>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</si>
  <si>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</si>
  <si>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</si>
  <si>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</si>
  <si>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</si>
  <si>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</si>
  <si>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</si>
  <si>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</si>
  <si>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</si>
  <si>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</si>
  <si>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</si>
  <si>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</si>
  <si>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</si>
  <si>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</si>
  <si>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</si>
  <si>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</si>
  <si>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</si>
  <si>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</si>
  <si>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</si>
  <si>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</si>
  <si>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</si>
  <si>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</si>
  <si>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</si>
  <si>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</si>
  <si>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</si>
  <si>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</si>
  <si>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</si>
  <si>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</si>
  <si>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</si>
  <si>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</si>
  <si>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</si>
  <si>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</si>
  <si>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</si>
  <si>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</si>
  <si>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</si>
  <si>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</si>
  <si>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</si>
  <si>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</si>
  <si>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</si>
  <si>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</si>
  <si>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</si>
  <si>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</si>
  <si>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</si>
  <si>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</si>
  <si>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</si>
  <si>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</si>
  <si>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</si>
  <si>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</si>
  <si>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</si>
  <si>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</si>
  <si>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</si>
  <si>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</si>
  <si>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</si>
  <si>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</si>
  <si>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</si>
  <si>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</si>
  <si>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</si>
  <si>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</si>
  <si>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</si>
  <si>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</si>
  <si>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</si>
  <si>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</si>
  <si>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</si>
  <si>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</si>
  <si>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</si>
  <si>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</si>
  <si>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</si>
  <si>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</si>
  <si>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</si>
  <si>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</si>
  <si>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</si>
  <si>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</si>
  <si>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</si>
  <si>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</si>
  <si>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</si>
  <si>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</si>
  <si>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</si>
  <si>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</si>
  <si>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</si>
  <si>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</si>
  <si>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</si>
  <si>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</si>
  <si>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</si>
  <si>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</si>
  <si>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</si>
  <si>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</si>
  <si>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</si>
  <si>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</si>
  <si>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</si>
  <si>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</si>
  <si>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</si>
  <si>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</si>
  <si>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</si>
  <si>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</si>
  <si>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</si>
  <si>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</si>
  <si>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</si>
  <si>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</si>
  <si>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</si>
  <si>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</si>
  <si>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</si>
  <si>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</si>
  <si>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</si>
  <si>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</si>
  <si>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</si>
  <si>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</si>
  <si>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</si>
  <si>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</si>
  <si>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</si>
  <si>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</si>
  <si>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</si>
  <si>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</si>
  <si>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</si>
  <si>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</si>
  <si>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</si>
  <si>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</si>
  <si>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</si>
  <si>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</si>
  <si>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</si>
  <si>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</si>
  <si>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</si>
  <si>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</si>
  <si>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</si>
  <si>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</si>
  <si>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</si>
  <si>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</si>
  <si>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</si>
  <si>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</si>
  <si>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</si>
  <si>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</si>
  <si>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</si>
  <si>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</si>
  <si>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</si>
  <si>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</si>
  <si>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</si>
  <si>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</si>
  <si>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</si>
  <si>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</si>
  <si>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</si>
  <si>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</si>
  <si>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</si>
  <si>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</si>
  <si>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</si>
  <si>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</si>
  <si>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</si>
  <si>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</si>
  <si>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</si>
  <si>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</si>
  <si>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</si>
  <si>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</si>
  <si>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</si>
  <si>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</si>
  <si>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</si>
  <si>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</si>
  <si>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</si>
  <si>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</si>
  <si>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</si>
  <si>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</si>
  <si>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</si>
  <si>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</si>
  <si>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</si>
  <si>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</si>
  <si>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</si>
  <si>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</si>
  <si>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</si>
  <si>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</si>
  <si>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</si>
  <si>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</si>
  <si>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</si>
  <si>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</si>
  <si>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</si>
  <si>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</si>
  <si>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</si>
  <si>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</si>
  <si>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</si>
  <si>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</si>
  <si>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</si>
  <si>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</si>
  <si>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</si>
  <si>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</si>
  <si>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</si>
  <si>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</si>
  <si>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</si>
  <si>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</si>
  <si>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</si>
  <si>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</si>
  <si>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</si>
  <si>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</si>
  <si>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</si>
  <si>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</si>
  <si>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</si>
  <si>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</si>
  <si>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</si>
  <si>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</si>
  <si>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</si>
  <si>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</si>
  <si>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</si>
  <si>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</si>
  <si>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</si>
  <si>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</si>
  <si>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</si>
  <si>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</si>
  <si>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</si>
  <si>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</si>
  <si>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</si>
  <si>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</si>
  <si>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</si>
  <si>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</si>
  <si>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</si>
  <si>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</si>
  <si>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</si>
  <si>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</si>
  <si>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</si>
  <si>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</si>
  <si>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</si>
  <si>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</si>
  <si>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</si>
  <si>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</si>
  <si>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</si>
  <si>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</si>
  <si>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</si>
  <si>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</si>
  <si>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</si>
  <si>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</si>
  <si>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</si>
  <si>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</si>
  <si>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</si>
  <si>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</si>
  <si>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</si>
  <si>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</si>
  <si>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</si>
  <si>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</si>
  <si>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</si>
  <si>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</si>
  <si>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</si>
  <si>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</si>
  <si>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</si>
  <si>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</si>
  <si>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</si>
  <si>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</si>
  <si>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</si>
  <si>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</si>
  <si>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</si>
  <si>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</si>
  <si>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</si>
  <si>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</si>
  <si>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</si>
  <si>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</si>
  <si>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</si>
  <si>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</si>
  <si>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</si>
  <si>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</si>
  <si>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</si>
  <si>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</si>
  <si>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</si>
  <si>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</si>
  <si>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</si>
  <si>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</si>
  <si>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</si>
  <si>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</si>
  <si>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</si>
  <si>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</si>
  <si>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</si>
  <si>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</si>
  <si>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</si>
  <si>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</si>
  <si>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</si>
  <si>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</si>
  <si>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</si>
  <si>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</si>
  <si>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</si>
  <si>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</si>
  <si>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</si>
  <si>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</si>
  <si>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</si>
  <si>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</si>
  <si>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</si>
  <si>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</si>
  <si>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</si>
  <si>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</si>
  <si>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</si>
  <si>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</si>
  <si>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</si>
  <si>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</si>
  <si>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</si>
  <si>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</si>
  <si>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</si>
  <si>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</si>
  <si>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</si>
  <si>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</si>
  <si>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</si>
  <si>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</si>
  <si>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</si>
  <si>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</si>
  <si>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</si>
  <si>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</si>
  <si>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</si>
  <si>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</si>
  <si>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</si>
  <si>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</si>
  <si>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</si>
  <si>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</si>
  <si>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</si>
  <si>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</si>
  <si>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</si>
  <si>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</si>
  <si>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</si>
  <si>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</si>
  <si>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</si>
  <si>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</si>
  <si>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</si>
  <si>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</si>
  <si>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</si>
  <si>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</si>
  <si>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</si>
  <si>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</si>
  <si>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</si>
  <si>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</si>
  <si>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</si>
  <si>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</si>
  <si>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</si>
  <si>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</si>
  <si>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</si>
  <si>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</si>
  <si>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</si>
  <si>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</si>
  <si>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</si>
  <si>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</si>
  <si>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</si>
  <si>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</si>
  <si>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</si>
  <si>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</si>
  <si>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</si>
  <si>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</si>
  <si>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</si>
  <si>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</si>
  <si>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</si>
  <si>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</si>
  <si>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</si>
  <si>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</si>
  <si>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</si>
  <si>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</si>
  <si>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</si>
  <si>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</si>
  <si>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</si>
  <si>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</si>
  <si>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</si>
  <si>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</si>
  <si>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</si>
  <si>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</si>
  <si>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</si>
  <si>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</si>
  <si>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</si>
  <si>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</si>
  <si>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</si>
  <si>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</si>
  <si>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</si>
  <si>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</si>
  <si>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</si>
  <si>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</si>
  <si>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</si>
  <si>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</si>
  <si>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</si>
  <si>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</si>
  <si>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</si>
  <si>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</si>
  <si>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</si>
  <si>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</si>
  <si>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</si>
  <si>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</si>
  <si>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</si>
  <si>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</si>
  <si>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</si>
  <si>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</si>
  <si>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</si>
  <si>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</si>
  <si>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</si>
  <si>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</si>
  <si>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</si>
  <si>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</si>
  <si>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</si>
  <si>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</si>
  <si>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</si>
  <si>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</si>
  <si>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</si>
  <si>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</si>
  <si>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</si>
  <si>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</si>
  <si>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</si>
  <si>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</si>
  <si>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</si>
  <si>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</si>
  <si>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</si>
  <si>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</si>
  <si>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</si>
  <si>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</si>
  <si>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</si>
  <si>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</si>
  <si>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</si>
  <si>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</si>
  <si>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</si>
  <si>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</si>
  <si>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</si>
  <si>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</si>
  <si>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</si>
  <si>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</si>
  <si>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</si>
  <si>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</si>
  <si>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</si>
  <si>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</si>
  <si>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</si>
  <si>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</si>
  <si>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</si>
  <si>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</si>
  <si>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</si>
  <si>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</si>
  <si>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</si>
  <si>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</si>
  <si>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</si>
  <si>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</si>
  <si>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</si>
  <si>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</si>
  <si>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</si>
  <si>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</si>
  <si>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</si>
  <si>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</si>
  <si>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</si>
  <si>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</si>
  <si>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</si>
  <si>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</si>
  <si>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</si>
  <si>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</si>
  <si>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</si>
  <si>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</si>
  <si>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</si>
  <si>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</si>
  <si>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</si>
  <si>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</si>
  <si>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</si>
  <si>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</si>
  <si>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</si>
  <si>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</si>
  <si>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</si>
  <si>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</si>
  <si>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</si>
  <si>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</si>
  <si>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</si>
  <si>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</si>
  <si>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</si>
  <si>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</si>
  <si>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</si>
  <si>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</si>
  <si>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</si>
  <si>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</si>
  <si>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</si>
  <si>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</si>
  <si>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</si>
  <si>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</si>
  <si>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</si>
  <si>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</si>
  <si>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</si>
  <si>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</si>
  <si>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</si>
  <si>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</si>
  <si>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</si>
  <si>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</si>
  <si>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</si>
  <si>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</si>
  <si>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</si>
  <si>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</si>
  <si>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</si>
  <si>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</si>
  <si>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</si>
  <si>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</si>
  <si>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</si>
  <si>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</si>
  <si>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</si>
  <si>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</si>
  <si>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</si>
  <si>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</si>
  <si>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</si>
  <si>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</si>
  <si>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</si>
  <si>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</si>
  <si>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</si>
  <si>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</si>
  <si>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</si>
  <si>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</si>
  <si>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</si>
  <si>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</si>
  <si>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</si>
  <si>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</si>
  <si>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</si>
  <si>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</si>
  <si>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</si>
  <si>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</si>
  <si>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</si>
  <si>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</si>
  <si>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</si>
  <si>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</si>
  <si>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</si>
  <si>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</si>
  <si>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</si>
  <si>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</si>
  <si>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</si>
  <si>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</si>
  <si>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</si>
  <si>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</si>
  <si>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</si>
  <si>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</si>
  <si>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</si>
  <si>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</si>
  <si>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</si>
  <si>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</si>
  <si>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</si>
  <si>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</si>
  <si>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</si>
  <si>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</si>
  <si>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</si>
  <si>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</si>
  <si>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</si>
  <si>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</si>
  <si>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</si>
  <si>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</si>
  <si>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</si>
  <si>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</si>
  <si>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</si>
  <si>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</si>
  <si>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</si>
  <si>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</si>
  <si>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</si>
  <si>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</si>
  <si>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</si>
  <si>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</si>
  <si>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</si>
  <si>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</si>
  <si>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</si>
  <si>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</si>
  <si>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</si>
  <si>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</si>
  <si>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</si>
  <si>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</si>
  <si>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</si>
  <si>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</si>
  <si>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</si>
  <si>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</si>
  <si>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</si>
  <si>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</si>
  <si>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</si>
  <si>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</si>
  <si>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</si>
  <si>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</si>
  <si>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</si>
  <si>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</si>
  <si>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</si>
  <si>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</si>
  <si>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</si>
  <si>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</si>
  <si>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</si>
  <si>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</si>
  <si>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</si>
  <si>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</si>
  <si>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</si>
  <si>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</si>
  <si>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</si>
  <si>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</si>
  <si>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</si>
  <si>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</si>
  <si>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</si>
  <si>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</si>
  <si>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</si>
  <si>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</si>
  <si>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</si>
  <si>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</si>
  <si>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</si>
  <si>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</si>
  <si>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</si>
  <si>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</si>
  <si>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</si>
  <si>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</si>
  <si>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</si>
  <si>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</si>
  <si>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</si>
  <si>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</si>
  <si>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</si>
  <si>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</si>
  <si>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</si>
  <si>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</si>
  <si>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</si>
  <si>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</si>
  <si>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</si>
  <si>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</si>
  <si>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</si>
  <si>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</si>
  <si>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</si>
  <si>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</si>
  <si>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</si>
  <si>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</si>
  <si>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</si>
  <si>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</si>
  <si>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</si>
  <si>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</si>
  <si>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</si>
  <si>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</si>
  <si>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</si>
  <si>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</si>
  <si>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</si>
  <si>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</si>
  <si>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</si>
  <si>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</si>
  <si>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</si>
  <si>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</si>
  <si>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</si>
  <si>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</si>
  <si>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</si>
  <si>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</si>
  <si>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</si>
  <si>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</si>
  <si>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</si>
  <si>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</si>
  <si>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</si>
  <si>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</si>
  <si>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</si>
  <si>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</si>
  <si>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</si>
  <si>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</si>
  <si>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</si>
  <si>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</si>
  <si>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</si>
  <si>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</si>
  <si>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</si>
  <si>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</si>
  <si>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</si>
  <si>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</si>
  <si>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</si>
  <si>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</si>
  <si>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</si>
  <si>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</si>
  <si>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</si>
  <si>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</si>
  <si>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</si>
  <si>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</si>
  <si>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</si>
  <si>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</si>
  <si>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</si>
  <si>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</si>
  <si>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</si>
  <si>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</si>
  <si>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</si>
  <si>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</si>
  <si>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</si>
  <si>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</si>
  <si>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</si>
  <si>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</si>
  <si>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</si>
  <si>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</si>
  <si>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</si>
  <si>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</si>
  <si>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</si>
  <si>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</si>
  <si>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</si>
  <si>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</si>
  <si>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</si>
  <si>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</si>
  <si>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</si>
  <si>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</si>
  <si>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</si>
  <si>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</si>
  <si>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</si>
  <si>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</si>
  <si>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</si>
  <si>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</si>
  <si>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</si>
  <si>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</si>
  <si>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</si>
  <si>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</si>
  <si>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</si>
  <si>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</si>
  <si>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</si>
  <si>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</si>
  <si>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</si>
  <si>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</si>
  <si>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</si>
  <si>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</si>
  <si>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</si>
  <si>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</si>
  <si>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</si>
  <si>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</si>
  <si>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</si>
  <si>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</si>
  <si>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</si>
  <si>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</si>
  <si>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</si>
  <si>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</si>
  <si>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</si>
  <si>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</si>
  <si>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</si>
  <si>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</si>
  <si>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</si>
  <si>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</si>
  <si>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</si>
  <si>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</si>
  <si>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</si>
  <si>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</si>
  <si>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</si>
  <si>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</si>
  <si>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</si>
  <si>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</si>
  <si>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</si>
  <si>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</si>
  <si>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</si>
  <si>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</si>
  <si>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</si>
  <si>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</si>
  <si>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</si>
  <si>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</si>
  <si>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</si>
  <si>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</si>
  <si>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</si>
  <si>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</si>
  <si>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</si>
  <si>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</si>
  <si>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</si>
  <si>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</si>
  <si>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</si>
  <si>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</si>
  <si>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</si>
  <si>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</si>
  <si>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</si>
  <si>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</si>
  <si>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</si>
  <si>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</si>
  <si>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</si>
  <si>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</si>
  <si>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</si>
  <si>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</si>
  <si>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</si>
  <si>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</si>
  <si>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</si>
  <si>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</si>
  <si>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</si>
  <si>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</si>
  <si>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</si>
  <si>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</si>
  <si>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</si>
  <si>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</si>
  <si>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</si>
  <si>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</si>
  <si>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</si>
  <si>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</si>
  <si>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</si>
  <si>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</si>
  <si>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</si>
  <si>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</si>
  <si>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</si>
  <si>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</si>
  <si>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</si>
  <si>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</si>
  <si>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</si>
  <si>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</si>
  <si>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</si>
  <si>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</si>
  <si>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</si>
  <si>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</si>
  <si>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</si>
  <si>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</si>
  <si>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</si>
  <si>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</si>
  <si>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</si>
  <si>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</si>
  <si>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</si>
  <si>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</si>
  <si>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</si>
  <si>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</si>
  <si>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</si>
  <si>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</si>
  <si>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</si>
  <si>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</si>
  <si>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</si>
  <si>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</si>
  <si>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</si>
  <si>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</si>
  <si>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</si>
  <si>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</si>
  <si>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</si>
  <si>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</si>
  <si>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</si>
  <si>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</si>
  <si>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</si>
  <si>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</si>
  <si>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</si>
  <si>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</si>
  <si>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</si>
  <si>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</si>
  <si>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</si>
  <si>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</si>
  <si>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</si>
  <si>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</si>
  <si>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</si>
  <si>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</si>
  <si>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</si>
  <si>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</si>
  <si>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</si>
  <si>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</si>
  <si>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</si>
  <si>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</si>
  <si>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</si>
  <si>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</si>
  <si>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</si>
  <si>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</si>
  <si>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</si>
  <si>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</si>
  <si>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</si>
  <si>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</si>
  <si>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</si>
  <si>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</si>
  <si>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</si>
  <si>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</si>
  <si>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</si>
  <si>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</si>
  <si>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</si>
  <si>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</si>
  <si>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</si>
  <si>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</si>
  <si>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</si>
  <si>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</si>
  <si>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</si>
  <si>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</si>
  <si>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</si>
  <si>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</si>
  <si>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</si>
  <si>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</si>
  <si>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</si>
  <si>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</si>
  <si>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</si>
  <si>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</si>
  <si>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</si>
  <si>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</si>
  <si>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</si>
  <si>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</si>
  <si>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</si>
  <si>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</si>
  <si>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</si>
  <si>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</si>
  <si>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</si>
  <si>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</si>
  <si>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</si>
  <si>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</si>
  <si>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</si>
  <si>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</si>
  <si>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</si>
  <si>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</si>
  <si>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</si>
  <si>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</si>
  <si>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</si>
  <si>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</si>
  <si>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</si>
  <si>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</si>
  <si>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</si>
  <si>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</si>
  <si>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</si>
  <si>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</si>
  <si>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</si>
  <si>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</si>
  <si>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</si>
  <si>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</si>
  <si>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</si>
  <si>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</si>
  <si>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</si>
  <si>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</si>
  <si>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</si>
  <si>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</si>
  <si>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</si>
  <si>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</si>
  <si>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</si>
  <si>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</si>
  <si>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</si>
  <si>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</si>
  <si>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</si>
  <si>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</si>
  <si>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</si>
  <si>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</si>
  <si>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</si>
  <si>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</si>
  <si>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</si>
  <si>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</si>
  <si>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</si>
  <si>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</si>
  <si>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</si>
  <si>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</si>
  <si>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</si>
  <si>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</si>
  <si>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</si>
  <si>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</si>
  <si>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</si>
  <si>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</si>
  <si>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</si>
  <si>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</si>
  <si>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</si>
  <si>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</si>
  <si>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</si>
  <si>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</si>
  <si>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</si>
  <si>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</si>
  <si>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</si>
  <si>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</si>
  <si>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</si>
  <si>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</si>
  <si>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</si>
  <si>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</si>
  <si>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</si>
  <si>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</si>
  <si>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</si>
  <si>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</si>
  <si>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</si>
  <si>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</si>
  <si>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</si>
  <si>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</si>
  <si>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</si>
  <si>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</si>
  <si>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</si>
  <si>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</si>
  <si>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</si>
  <si>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</si>
  <si>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</si>
  <si>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</si>
  <si>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</si>
  <si>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</si>
  <si>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</si>
  <si>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</si>
  <si>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</si>
  <si>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</si>
  <si>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</si>
  <si>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</si>
  <si>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</si>
  <si>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</si>
  <si>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</si>
  <si>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</si>
  <si>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</si>
  <si>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</si>
  <si>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</si>
  <si>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</si>
  <si>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</si>
  <si>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</si>
  <si>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</si>
  <si>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</si>
  <si>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</si>
  <si>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</si>
  <si>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</si>
  <si>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</si>
  <si>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</si>
  <si>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</si>
  <si>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</si>
  <si>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</si>
  <si>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</si>
  <si>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</si>
  <si>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</si>
  <si>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</si>
  <si>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</si>
  <si>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</si>
  <si>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</si>
  <si>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</si>
  <si>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</si>
  <si>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</si>
  <si>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</si>
  <si>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</si>
  <si>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</si>
  <si>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</si>
  <si>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</si>
  <si>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</si>
  <si>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</si>
  <si>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</si>
  <si>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</si>
  <si>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</si>
  <si>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</si>
  <si>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</si>
  <si>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</si>
  <si>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</si>
  <si>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</si>
  <si>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</si>
  <si>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</si>
  <si>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</si>
  <si>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</si>
  <si>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</si>
  <si>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</si>
  <si>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</si>
  <si>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</si>
  <si>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</si>
  <si>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</si>
  <si>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</si>
  <si>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</si>
  <si>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</si>
  <si>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</si>
  <si>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</si>
  <si>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</si>
  <si>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</si>
  <si>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</si>
  <si>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</si>
  <si>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</si>
  <si>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</si>
  <si>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</si>
  <si>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</si>
  <si>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</si>
  <si>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</si>
  <si>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</si>
  <si>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</si>
  <si>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</si>
  <si>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</si>
  <si>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</si>
  <si>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</si>
  <si>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</si>
  <si>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</si>
  <si>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</si>
  <si>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</si>
  <si>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</si>
  <si>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</si>
  <si>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</si>
  <si>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</si>
  <si>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</si>
  <si>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</si>
  <si>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</si>
  <si>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</si>
  <si>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</si>
  <si>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</si>
  <si>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</si>
  <si>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</si>
  <si>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</si>
  <si>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</si>
  <si>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</si>
  <si>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</si>
  <si>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</si>
  <si>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</si>
  <si>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</si>
  <si>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</si>
  <si>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</si>
  <si>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</si>
  <si>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</si>
  <si>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</si>
  <si>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</si>
  <si>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</si>
  <si>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</si>
  <si>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</si>
  <si>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</si>
  <si>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</si>
  <si>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</si>
  <si>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</si>
  <si>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</si>
  <si>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</si>
  <si>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</si>
  <si>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</si>
  <si>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</si>
  <si>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</si>
  <si>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</si>
  <si>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</si>
  <si>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</si>
  <si>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</si>
  <si>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</si>
  <si>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</si>
  <si>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</si>
  <si>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</si>
  <si>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</si>
  <si>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</si>
  <si>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</si>
  <si>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</si>
  <si>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</si>
  <si>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</si>
  <si>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</si>
  <si>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</si>
  <si>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</si>
  <si>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</si>
  <si>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</si>
  <si>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</si>
  <si>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</si>
  <si>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</si>
  <si>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</si>
  <si>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</si>
  <si>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</si>
  <si>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</si>
  <si>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</si>
  <si>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</si>
  <si>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</si>
  <si>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</si>
  <si>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</si>
  <si>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</si>
  <si>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</si>
  <si>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</si>
  <si>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</si>
  <si>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</si>
  <si>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</si>
  <si>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</si>
  <si>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</si>
  <si>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</si>
  <si>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</si>
  <si>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</si>
  <si>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</si>
  <si>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</si>
  <si>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</si>
  <si>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</si>
  <si>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</si>
  <si>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</si>
  <si>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</si>
  <si>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</si>
  <si>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</si>
  <si>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</si>
  <si>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</si>
  <si>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</si>
  <si>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</si>
  <si>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</si>
  <si>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</si>
  <si>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</si>
  <si>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</si>
  <si>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</si>
  <si>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</si>
  <si>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</si>
  <si>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</si>
  <si>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</si>
  <si>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</si>
  <si>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</si>
  <si>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</si>
  <si>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</si>
  <si>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</si>
  <si>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</si>
  <si>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</si>
  <si>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</si>
  <si>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</si>
  <si>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</si>
  <si>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</si>
  <si>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</si>
  <si>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</si>
  <si>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</si>
  <si>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</si>
  <si>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</si>
  <si>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</si>
  <si>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</si>
  <si>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</si>
  <si>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</si>
  <si>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</si>
  <si>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</si>
  <si>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</si>
  <si>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</si>
  <si>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</si>
  <si>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</si>
  <si>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</si>
  <si>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</si>
  <si>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</si>
  <si>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</si>
  <si>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</si>
  <si>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</si>
  <si>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</si>
  <si>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</si>
  <si>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</si>
  <si>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</si>
  <si>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</si>
  <si>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</si>
  <si>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</si>
  <si>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</si>
  <si>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</si>
  <si>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</si>
  <si>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</si>
  <si>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</si>
  <si>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</si>
  <si>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</si>
  <si>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</si>
  <si>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</si>
  <si>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</si>
  <si>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</si>
  <si>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</si>
  <si>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</si>
  <si>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</si>
  <si>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</si>
  <si>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</si>
  <si>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</si>
  <si>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</si>
  <si>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</si>
  <si>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</si>
  <si>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</si>
  <si>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</si>
  <si>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</si>
  <si>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</si>
  <si>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</si>
  <si>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</si>
  <si>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</si>
  <si>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</si>
  <si>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</si>
  <si>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</si>
  <si>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</si>
  <si>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</si>
  <si>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</si>
  <si>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</si>
  <si>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</si>
  <si>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</si>
  <si>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</si>
  <si>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</si>
  <si>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</si>
  <si>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</si>
  <si>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</si>
  <si>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</si>
  <si>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</si>
  <si>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</si>
  <si>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</si>
  <si>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</si>
  <si>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</si>
  <si>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</si>
  <si>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</si>
  <si>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</si>
  <si>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</si>
  <si>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</si>
  <si>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</si>
  <si>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</si>
  <si>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</si>
  <si>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</si>
  <si>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</si>
  <si>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</si>
  <si>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</si>
  <si>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</si>
  <si>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</si>
  <si>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</si>
  <si>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</si>
  <si>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</si>
  <si>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</si>
  <si>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</si>
  <si>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</si>
  <si>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</si>
  <si>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</si>
  <si>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</si>
  <si>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</si>
  <si>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</si>
  <si>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</si>
  <si>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</si>
  <si>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</si>
  <si>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</si>
  <si>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</si>
  <si>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</si>
  <si>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</si>
  <si>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</si>
  <si>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</si>
  <si>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</si>
  <si>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</si>
  <si>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</si>
  <si>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</si>
  <si>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</si>
  <si>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</si>
  <si>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</si>
  <si>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</si>
  <si>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</si>
  <si>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</si>
  <si>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</si>
  <si>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</si>
  <si>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</si>
  <si>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</si>
  <si>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</si>
  <si>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</si>
  <si>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</si>
  <si>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</si>
  <si>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</si>
  <si>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</si>
  <si>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</si>
  <si>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</si>
  <si>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</si>
  <si>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</si>
  <si>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</si>
  <si>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</si>
  <si>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</si>
  <si>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</si>
  <si>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</si>
  <si>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</si>
  <si>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</si>
  <si>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</si>
  <si>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</si>
  <si>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</si>
  <si>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</si>
  <si>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</si>
  <si>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</si>
  <si>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</si>
  <si>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</si>
  <si>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</si>
  <si>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</si>
  <si>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</si>
  <si>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</si>
  <si>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</si>
  <si>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</si>
  <si>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</si>
  <si>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</si>
  <si>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</si>
  <si>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</si>
  <si>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</si>
  <si>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</si>
  <si>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</si>
  <si>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</si>
  <si>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</si>
  <si>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</si>
  <si>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</si>
  <si>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</si>
  <si>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</si>
  <si>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</si>
  <si>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</si>
  <si>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</si>
  <si>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</si>
  <si>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</si>
  <si>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</si>
  <si>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</si>
  <si>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</si>
  <si>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</si>
  <si>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</si>
  <si>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</si>
  <si>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</si>
  <si>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</si>
  <si>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</si>
  <si>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</si>
  <si>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</si>
  <si>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</si>
  <si>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</si>
  <si>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</si>
  <si>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</si>
  <si>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</si>
  <si>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</si>
  <si>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</si>
  <si>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</si>
  <si>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</si>
  <si>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</si>
  <si>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</si>
  <si>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</si>
  <si>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</si>
  <si>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</si>
  <si>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</si>
  <si>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</si>
  <si>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</si>
  <si>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</si>
  <si>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</si>
  <si>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</si>
  <si>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</si>
  <si>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</si>
  <si>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</si>
  <si>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</si>
  <si>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</si>
  <si>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</si>
  <si>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</si>
  <si>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</si>
  <si>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</si>
  <si>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</si>
  <si>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</si>
  <si>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</si>
  <si>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</si>
  <si>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</si>
  <si>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</si>
  <si>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</si>
  <si>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</si>
  <si>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</si>
  <si>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</si>
  <si>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</si>
  <si>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</si>
  <si>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</si>
  <si>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</si>
  <si>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</si>
  <si>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</si>
  <si>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</si>
  <si>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</si>
  <si>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</si>
  <si>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</si>
  <si>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</si>
  <si>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</si>
  <si>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</si>
  <si>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</si>
  <si>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</si>
  <si>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</si>
  <si>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</si>
  <si>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</si>
  <si>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</si>
  <si>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</si>
  <si>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</si>
  <si>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</si>
  <si>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</si>
  <si>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</si>
  <si>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</si>
  <si>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</si>
  <si>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</si>
  <si>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</si>
  <si>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</si>
  <si>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</si>
  <si>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</si>
  <si>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</si>
  <si>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</si>
  <si>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</si>
  <si>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</si>
  <si>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</si>
  <si>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</si>
  <si>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</si>
  <si>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</si>
  <si>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</si>
  <si>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</si>
  <si>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</si>
  <si>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</si>
  <si>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</si>
  <si>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</si>
  <si>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</si>
  <si>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</si>
  <si>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</si>
  <si>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</si>
  <si>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</si>
  <si>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</si>
  <si>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</si>
  <si>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</si>
  <si>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</si>
  <si>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</si>
  <si>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</si>
  <si>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</si>
  <si>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</si>
  <si>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</si>
  <si>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</si>
  <si>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</si>
  <si>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</si>
  <si>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</si>
  <si>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</si>
  <si>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</si>
  <si>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</si>
  <si>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</si>
  <si>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</si>
  <si>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</si>
  <si>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</si>
  <si>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</si>
  <si>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</si>
  <si>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</si>
  <si>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</si>
  <si>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</si>
  <si>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</si>
  <si>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</si>
  <si>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</si>
  <si>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</si>
  <si>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</si>
  <si>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</si>
  <si>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</si>
  <si>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</si>
  <si>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</si>
  <si>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</si>
  <si>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</si>
  <si>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</si>
  <si>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</si>
  <si>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</si>
  <si>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</si>
  <si>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</si>
  <si>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</si>
  <si>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</si>
  <si>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</si>
  <si>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</si>
  <si>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</si>
  <si>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</si>
  <si>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</si>
  <si>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</si>
  <si>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</si>
  <si>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</si>
  <si>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</si>
  <si>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</si>
  <si>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</si>
  <si>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</si>
  <si>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</si>
  <si>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</si>
  <si>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</si>
  <si>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</si>
  <si>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</si>
  <si>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</si>
  <si>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</si>
  <si>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</si>
  <si>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</si>
  <si>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</si>
  <si>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</si>
  <si>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</si>
  <si>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</si>
  <si>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</si>
  <si>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</si>
  <si>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</si>
  <si>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</si>
  <si>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</si>
  <si>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</si>
  <si>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</si>
  <si>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</si>
  <si>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</si>
  <si>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</si>
  <si>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</si>
  <si>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</si>
  <si>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</si>
  <si>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</si>
  <si>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</si>
  <si>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</si>
  <si>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</si>
  <si>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</si>
  <si>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</si>
  <si>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</si>
  <si>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</si>
  <si>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</si>
  <si>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</si>
  <si>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</si>
  <si>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</si>
  <si>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</si>
  <si>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</si>
  <si>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</si>
  <si>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</si>
  <si>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</si>
  <si>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</si>
  <si>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</si>
  <si>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</si>
  <si>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</si>
  <si>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</si>
  <si>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</si>
  <si>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</si>
  <si>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</si>
  <si>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</si>
  <si>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</si>
  <si>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</si>
  <si>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</si>
  <si>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</si>
  <si>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</si>
  <si>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</si>
  <si>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</si>
  <si>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</si>
  <si>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</si>
  <si>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</si>
  <si>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</si>
  <si>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</si>
  <si>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</si>
  <si>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</si>
  <si>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</si>
  <si>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</si>
  <si>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</si>
  <si>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</si>
  <si>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</si>
  <si>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</si>
  <si>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</si>
  <si>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</si>
  <si>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</si>
  <si>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</si>
  <si>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</si>
  <si>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</si>
  <si>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</si>
  <si>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</si>
  <si>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</si>
  <si>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</si>
  <si>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</si>
  <si>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</si>
  <si>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</si>
  <si>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</si>
  <si>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</si>
  <si>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</si>
  <si>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</si>
  <si>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</si>
  <si>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</si>
  <si>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</si>
  <si>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</si>
  <si>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</si>
  <si>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</si>
  <si>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</si>
  <si>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</si>
  <si>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</si>
  <si>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</si>
  <si>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</si>
  <si>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</si>
  <si>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</si>
  <si>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</si>
  <si>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</si>
  <si>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</si>
  <si>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</si>
  <si>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</si>
  <si>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</si>
  <si>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</si>
  <si>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</si>
  <si>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</si>
  <si>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</si>
  <si>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</si>
  <si>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</si>
  <si>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</si>
  <si>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</si>
  <si>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</si>
  <si>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</si>
  <si>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</si>
  <si>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</si>
  <si>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</si>
  <si>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</si>
  <si>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</si>
  <si>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</si>
  <si>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</si>
  <si>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</si>
  <si>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</si>
  <si>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</si>
  <si>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</si>
  <si>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</si>
  <si>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</si>
  <si>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</si>
  <si>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</si>
  <si>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</si>
  <si>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</si>
  <si>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</si>
  <si>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</si>
  <si>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</si>
  <si>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</si>
  <si>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</si>
  <si>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</si>
  <si>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</si>
  <si>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</si>
  <si>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</si>
  <si>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</si>
  <si>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</si>
  <si>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</si>
  <si>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</si>
  <si>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</si>
  <si>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</si>
  <si>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</si>
  <si>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</si>
  <si>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</si>
  <si>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</si>
  <si>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</si>
  <si>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</si>
  <si>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</si>
  <si>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</si>
  <si>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</si>
  <si>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</si>
  <si>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</si>
  <si>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</si>
  <si>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</si>
  <si>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</si>
  <si>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</si>
  <si>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</si>
  <si>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</si>
  <si>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</si>
  <si>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</si>
  <si>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</si>
  <si>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</si>
  <si>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</si>
  <si>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</si>
  <si>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</si>
  <si>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</si>
  <si>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</si>
  <si>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</si>
  <si>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</si>
  <si>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</si>
  <si>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</si>
  <si>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</si>
  <si>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</si>
  <si>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</si>
  <si>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</si>
  <si>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</si>
  <si>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</si>
  <si>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</si>
  <si>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</si>
  <si>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</si>
  <si>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</si>
  <si>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</si>
  <si>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</si>
  <si>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</si>
  <si>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</si>
  <si>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</si>
  <si>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</si>
  <si>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</si>
  <si>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</si>
  <si>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</si>
  <si>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</si>
  <si>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</si>
  <si>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</si>
  <si>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</si>
  <si>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</si>
  <si>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</si>
  <si>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</si>
  <si>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</si>
  <si>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</si>
  <si>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</si>
  <si>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</si>
  <si>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</si>
  <si>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</si>
  <si>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</si>
  <si>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</si>
  <si>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</si>
  <si>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</si>
  <si>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</si>
  <si>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</si>
  <si>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</si>
  <si>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</si>
  <si>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</si>
  <si>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</si>
  <si>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</si>
  <si>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</si>
  <si>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</si>
  <si>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</si>
  <si>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</si>
  <si>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</si>
  <si>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</si>
  <si>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</si>
  <si>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</si>
  <si>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</si>
  <si>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</si>
  <si>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</si>
  <si>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</si>
  <si>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</si>
  <si>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</si>
  <si>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</si>
  <si>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</si>
  <si>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</si>
  <si>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</si>
  <si>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</si>
  <si>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</si>
  <si>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</si>
  <si>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</si>
  <si>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</si>
  <si>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</si>
  <si>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</si>
  <si>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</si>
  <si>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</si>
  <si>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</si>
  <si>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</si>
  <si>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</si>
  <si>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</si>
  <si>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</si>
  <si>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</si>
  <si>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</si>
  <si>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</si>
  <si>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</si>
  <si>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</si>
  <si>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</si>
  <si>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</si>
  <si>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</si>
  <si>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</si>
  <si>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</si>
  <si>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</si>
  <si>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</si>
  <si>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</si>
  <si>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</si>
  <si>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</si>
  <si>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</si>
  <si>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</si>
  <si>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</si>
  <si>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</si>
  <si>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</si>
  <si>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</si>
  <si>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</si>
  <si>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</si>
  <si>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</si>
  <si>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</si>
  <si>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</si>
  <si>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</si>
  <si>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</si>
  <si>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</si>
  <si>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</si>
  <si>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</si>
  <si>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</si>
  <si>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</si>
  <si>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</si>
  <si>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</si>
  <si>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</si>
  <si>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</si>
  <si>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</si>
  <si>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</si>
  <si>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</si>
  <si>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</si>
  <si>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</si>
  <si>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</si>
  <si>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</si>
  <si>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</si>
  <si>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</si>
  <si>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</si>
  <si>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</si>
  <si>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</si>
  <si>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</si>
  <si>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</si>
  <si>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</si>
  <si>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</si>
  <si>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</si>
  <si>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</si>
  <si>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</si>
  <si>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</si>
  <si>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</si>
  <si>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</si>
  <si>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</si>
  <si>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</si>
  <si>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</si>
  <si>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</si>
  <si>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</si>
  <si>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</si>
  <si>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</si>
  <si>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</si>
  <si>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</si>
  <si>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</si>
  <si>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</si>
  <si>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</si>
  <si>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</si>
  <si>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</si>
  <si>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</si>
  <si>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</si>
  <si>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</si>
  <si>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</si>
  <si>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</si>
  <si>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</si>
  <si>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</si>
  <si>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</si>
  <si>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</si>
  <si>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</si>
  <si>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</si>
  <si>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</si>
  <si>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</si>
  <si>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</si>
  <si>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</si>
  <si>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</si>
  <si>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</si>
  <si>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</si>
  <si>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</si>
  <si>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</si>
  <si>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</si>
  <si>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</si>
  <si>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</si>
  <si>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</si>
  <si>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</si>
  <si>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</si>
  <si>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</si>
  <si>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</si>
  <si>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</si>
  <si>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</si>
  <si>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</si>
  <si>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</si>
  <si>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</si>
  <si>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</si>
  <si>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</si>
  <si>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</si>
  <si>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</si>
  <si>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</si>
  <si>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</si>
  <si>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</si>
  <si>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</si>
  <si>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</si>
  <si>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</si>
  <si>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</si>
  <si>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</si>
  <si>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</si>
  <si>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</si>
  <si>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</si>
  <si>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</si>
  <si>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</si>
  <si>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</si>
  <si>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</si>
  <si>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</si>
  <si>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</si>
  <si>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</si>
  <si>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</si>
  <si>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</si>
  <si>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</si>
  <si>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</si>
  <si>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</si>
  <si>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</si>
  <si>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</si>
  <si>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</si>
  <si>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</si>
  <si>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</si>
  <si>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</si>
  <si>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</si>
  <si>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</si>
  <si>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</si>
  <si>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</si>
  <si>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</si>
  <si>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</si>
  <si>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</si>
  <si>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</si>
  <si>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</si>
  <si>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</si>
  <si>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</si>
  <si>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</si>
  <si>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</si>
  <si>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</si>
  <si>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</si>
  <si>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</si>
  <si>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</si>
  <si>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</si>
  <si>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</si>
  <si>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</si>
  <si>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</si>
  <si>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</si>
  <si>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</si>
  <si>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</si>
  <si>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</si>
  <si>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</si>
  <si>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</si>
  <si>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</si>
  <si>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</si>
  <si>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</si>
  <si>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</si>
  <si>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</si>
  <si>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</si>
  <si>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</si>
  <si>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</si>
  <si>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</si>
  <si>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</si>
  <si>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</si>
  <si>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</si>
  <si>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</si>
  <si>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</si>
  <si>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</si>
  <si>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</si>
  <si>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</si>
  <si>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</si>
  <si>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</si>
  <si>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</si>
  <si>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</si>
  <si>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</si>
  <si>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</si>
  <si>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</si>
  <si>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</si>
  <si>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</si>
  <si>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</si>
  <si>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</si>
  <si>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</si>
  <si>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</si>
  <si>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</si>
  <si>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</si>
  <si>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</si>
  <si>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</si>
  <si>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</si>
  <si>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</si>
  <si>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</si>
  <si>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</si>
  <si>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</si>
  <si>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</si>
  <si>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</si>
  <si>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</si>
  <si>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</si>
  <si>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</si>
  <si>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</si>
  <si>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</si>
  <si>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</si>
  <si>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</si>
  <si>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</si>
  <si>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</si>
  <si>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</si>
  <si>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</si>
  <si>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</si>
  <si>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</si>
  <si>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</si>
  <si>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</si>
  <si>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</si>
  <si>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</si>
  <si>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</si>
  <si>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</si>
  <si>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</si>
  <si>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</si>
  <si>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</si>
  <si>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</si>
  <si>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</si>
  <si>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</si>
  <si>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</si>
  <si>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</si>
  <si>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</si>
  <si>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</si>
  <si>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</si>
  <si>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</si>
  <si>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</si>
  <si>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</si>
  <si>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</si>
  <si>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</si>
  <si>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</si>
  <si>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</si>
  <si>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</si>
  <si>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</si>
  <si>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</si>
  <si>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</si>
  <si>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</si>
  <si>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</si>
  <si>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</si>
  <si>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</si>
  <si>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</si>
  <si>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</si>
  <si>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</si>
  <si>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</si>
  <si>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</si>
  <si>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</si>
  <si>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</si>
  <si>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</si>
  <si>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</si>
  <si>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</si>
  <si>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</si>
  <si>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</si>
  <si>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</si>
  <si>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</si>
  <si>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</si>
  <si>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</si>
  <si>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</si>
  <si>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</si>
  <si>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</si>
  <si>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</si>
  <si>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</si>
  <si>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</si>
  <si>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</si>
  <si>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</si>
  <si>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</si>
  <si>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</si>
  <si>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</si>
  <si>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</si>
  <si>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</si>
  <si>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</si>
  <si>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</si>
  <si>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</si>
  <si>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</si>
  <si>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</si>
  <si>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</si>
  <si>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</si>
  <si>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</si>
  <si>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</si>
  <si>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</si>
  <si>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</si>
  <si>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</si>
  <si>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</si>
  <si>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</si>
  <si>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</si>
  <si>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</si>
  <si>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</si>
  <si>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</si>
  <si>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</si>
  <si>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</si>
  <si>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</si>
  <si>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</si>
  <si>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</si>
  <si>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</si>
  <si>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</si>
  <si>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</si>
  <si>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</si>
  <si>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</si>
  <si>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</si>
  <si>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</si>
  <si>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</si>
  <si>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</si>
  <si>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</si>
  <si>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</si>
  <si>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</si>
  <si>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</si>
  <si>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</si>
  <si>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</si>
  <si>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</si>
  <si>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</si>
  <si>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</si>
  <si>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</si>
  <si>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</si>
  <si>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</si>
  <si>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</si>
  <si>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</si>
  <si>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</si>
  <si>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</si>
  <si>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</si>
  <si>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</si>
  <si>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</si>
  <si>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</si>
  <si>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</si>
  <si>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</si>
  <si>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</si>
  <si>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</si>
  <si>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</si>
  <si>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</si>
  <si>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</si>
  <si>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</si>
  <si>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</si>
  <si>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</si>
  <si>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</si>
  <si>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</si>
  <si>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</si>
  <si>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</si>
  <si>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</si>
  <si>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</si>
  <si>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</si>
  <si>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</si>
  <si>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</si>
  <si>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</si>
  <si>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</si>
  <si>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</si>
  <si>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</si>
  <si>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</si>
  <si>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</si>
  <si>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</si>
  <si>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</si>
  <si>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</si>
  <si>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</si>
  <si>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</si>
  <si>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</si>
  <si>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</si>
  <si>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</si>
  <si>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</si>
  <si>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</si>
  <si>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</si>
  <si>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</si>
  <si>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</si>
  <si>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</si>
  <si>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</si>
  <si>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</si>
  <si>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</si>
  <si>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</si>
  <si>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</si>
  <si>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</si>
  <si>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</si>
  <si>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</si>
  <si>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</si>
  <si>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</si>
  <si>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</si>
  <si>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</si>
  <si>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</si>
  <si>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</si>
  <si>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</si>
  <si>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</si>
  <si>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</si>
  <si>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</si>
  <si>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</si>
  <si>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</si>
  <si>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</si>
  <si>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</si>
  <si>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</si>
  <si>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</si>
  <si>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</si>
  <si>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</si>
  <si>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</si>
  <si>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</si>
  <si>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</si>
  <si>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</si>
  <si>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</si>
  <si>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</si>
  <si>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</si>
  <si>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</si>
  <si>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</si>
  <si>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</si>
  <si>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</si>
  <si>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</si>
  <si>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</si>
  <si>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</si>
  <si>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</si>
  <si>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</si>
  <si>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</si>
  <si>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</si>
  <si>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</si>
  <si>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</si>
  <si>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</si>
  <si>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</si>
  <si>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</si>
  <si>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</si>
  <si>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</si>
  <si>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</si>
  <si>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</si>
  <si>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</si>
  <si>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</si>
  <si>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</si>
  <si>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</si>
  <si>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</si>
  <si>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</si>
  <si>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</si>
  <si>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</si>
  <si>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</si>
  <si>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</si>
  <si>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</si>
  <si>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</si>
  <si>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</si>
  <si>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</si>
  <si>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</si>
  <si>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</si>
  <si>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</si>
  <si>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</si>
  <si>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</si>
  <si>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</si>
  <si>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</si>
  <si>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</si>
  <si>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</si>
  <si>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</si>
  <si>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</si>
  <si>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</si>
  <si>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</si>
  <si>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</si>
  <si>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</si>
  <si>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</si>
  <si>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</si>
  <si>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</si>
  <si>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</si>
  <si>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</si>
  <si>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</si>
  <si>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</si>
  <si>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</si>
  <si>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</si>
  <si>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</si>
  <si>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</si>
  <si>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</si>
  <si>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</si>
  <si>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</si>
  <si>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</si>
  <si>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</si>
  <si>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</si>
  <si>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</si>
  <si>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</si>
  <si>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</si>
  <si>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</si>
  <si>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</si>
  <si>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</si>
  <si>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</si>
  <si>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</si>
  <si>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</si>
  <si>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</si>
  <si>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</si>
  <si>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</si>
  <si>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</si>
  <si>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</si>
  <si>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</si>
  <si>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</si>
  <si>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</si>
  <si>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</si>
  <si>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</si>
  <si>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</si>
  <si>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</si>
  <si>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</si>
  <si>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</si>
  <si>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</si>
  <si>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</si>
  <si>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</si>
  <si>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</si>
  <si>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</si>
  <si>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</si>
  <si>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</si>
  <si>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</si>
  <si>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</si>
  <si>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</si>
  <si>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</si>
  <si>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</si>
  <si>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</si>
  <si>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</si>
  <si>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</si>
  <si>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</si>
  <si>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</si>
  <si>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</si>
  <si>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</si>
  <si>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</si>
  <si>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</si>
  <si>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</si>
  <si>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</si>
  <si>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</si>
  <si>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</si>
  <si>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</si>
  <si>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</si>
  <si>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</si>
  <si>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</si>
  <si>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</si>
  <si>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</si>
  <si>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</si>
  <si>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</si>
  <si>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</si>
  <si>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</si>
  <si>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</si>
  <si>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</si>
  <si>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</si>
  <si>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</si>
  <si>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</si>
  <si>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</si>
  <si>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</si>
  <si>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</si>
  <si>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</si>
  <si>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</si>
  <si>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</si>
  <si>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</si>
  <si>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</si>
  <si>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</si>
  <si>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</si>
  <si>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</si>
  <si>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</si>
  <si>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</si>
  <si>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</si>
  <si>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</si>
  <si>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</si>
  <si>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</si>
  <si>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</si>
  <si>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</si>
  <si>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</si>
  <si>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</si>
  <si>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</si>
  <si>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</si>
  <si>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</si>
  <si>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</si>
  <si>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</si>
  <si>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</si>
  <si>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</si>
  <si>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</si>
  <si>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</si>
  <si>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</si>
  <si>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</si>
  <si>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</si>
  <si>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</si>
  <si>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</si>
  <si>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</si>
  <si>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</si>
  <si>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</si>
  <si>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</si>
  <si>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</si>
  <si>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</si>
  <si>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</si>
  <si>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</si>
  <si>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</si>
  <si>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</si>
  <si>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</si>
  <si>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</si>
  <si>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</si>
  <si>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</si>
  <si>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</si>
  <si>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</si>
  <si>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</si>
  <si>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</si>
  <si>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</si>
  <si>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</si>
  <si>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</si>
  <si>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</si>
  <si>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</si>
  <si>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</si>
  <si>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</si>
  <si>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</si>
  <si>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</si>
  <si>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</si>
  <si>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</si>
  <si>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</si>
  <si>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</si>
  <si>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</si>
  <si>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</si>
  <si>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</si>
  <si>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</si>
  <si>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</si>
  <si>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</si>
  <si>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</si>
  <si>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</si>
  <si>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</si>
  <si>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</si>
  <si>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</si>
  <si>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</si>
  <si>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</si>
  <si>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</si>
  <si>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</si>
  <si>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</si>
  <si>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</si>
  <si>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</si>
  <si>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</si>
  <si>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</si>
  <si>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</si>
  <si>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</si>
  <si>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</si>
  <si>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</si>
  <si>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</si>
  <si>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</si>
  <si>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</si>
  <si>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</si>
  <si>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</si>
  <si>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</si>
  <si>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</si>
  <si>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</si>
  <si>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</si>
  <si>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</si>
  <si>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</si>
  <si>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</si>
  <si>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</si>
  <si>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</si>
  <si>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</si>
  <si>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</si>
  <si>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</si>
  <si>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</si>
  <si>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</si>
  <si>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</si>
  <si>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</si>
  <si>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</si>
  <si>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</si>
  <si>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</si>
  <si>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</si>
  <si>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</si>
  <si>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</si>
  <si>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</si>
  <si>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</si>
  <si>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</si>
  <si>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</si>
  <si>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</si>
  <si>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</si>
  <si>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</si>
  <si>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</si>
  <si>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</si>
  <si>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</si>
  <si>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</si>
  <si>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</si>
  <si>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</si>
  <si>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</si>
  <si>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</si>
  <si>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</si>
  <si>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</si>
  <si>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</si>
  <si>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</si>
  <si>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</si>
  <si>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</si>
  <si>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</si>
  <si>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</si>
  <si>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</si>
  <si>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</si>
  <si>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</si>
  <si>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</si>
  <si>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</si>
  <si>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</si>
  <si>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</si>
  <si>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</si>
  <si>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</si>
  <si>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</si>
  <si>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</si>
  <si>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</si>
  <si>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</si>
  <si>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</si>
  <si>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</si>
  <si>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</si>
  <si>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</si>
  <si>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</si>
  <si>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</si>
  <si>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</si>
  <si>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</si>
  <si>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</si>
  <si>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</si>
  <si>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</si>
  <si>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</si>
  <si>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</si>
  <si>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</si>
  <si>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</si>
  <si>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</si>
  <si>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</si>
  <si>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</si>
  <si>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</si>
  <si>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</si>
  <si>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</si>
  <si>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</si>
  <si>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</si>
  <si>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</si>
  <si>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</si>
  <si>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</si>
  <si>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</si>
  <si>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</si>
  <si>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</si>
  <si>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</si>
  <si>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</si>
  <si>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</si>
  <si>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</si>
  <si>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</si>
  <si>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</si>
  <si>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</si>
  <si>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</si>
  <si>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</si>
  <si>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</si>
  <si>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</si>
  <si>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</si>
  <si>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</si>
  <si>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</si>
  <si>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</si>
  <si>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</si>
  <si>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</si>
  <si>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</si>
  <si>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</si>
  <si>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</si>
  <si>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</si>
  <si>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</si>
  <si>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</si>
  <si>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</si>
  <si>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</si>
  <si>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</si>
  <si>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</si>
  <si>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</si>
  <si>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</si>
  <si>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</si>
  <si>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</si>
  <si>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</si>
  <si>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</si>
  <si>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</si>
  <si>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</si>
  <si>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</si>
  <si>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</si>
  <si>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</si>
  <si>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</si>
  <si>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</si>
  <si>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</si>
  <si>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</si>
  <si>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</si>
  <si>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</si>
  <si>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</si>
  <si>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</si>
  <si>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</si>
  <si>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</si>
  <si>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</si>
  <si>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</si>
  <si>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</si>
  <si>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</si>
  <si>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</si>
  <si>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</si>
  <si>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</si>
  <si>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</si>
  <si>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</si>
  <si>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</si>
  <si>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</si>
  <si>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</si>
  <si>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</si>
  <si>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</si>
  <si>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</si>
  <si>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</si>
  <si>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</si>
  <si>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</si>
  <si>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</si>
  <si>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</si>
  <si>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</si>
  <si>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</si>
  <si>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</si>
  <si>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</si>
  <si>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</si>
  <si>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</si>
  <si>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</si>
  <si>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</si>
  <si>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</si>
  <si>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</si>
  <si>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</si>
  <si>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</si>
  <si>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</si>
  <si>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</si>
  <si>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</si>
  <si>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</si>
  <si>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</si>
  <si>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</si>
  <si>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</si>
  <si>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</si>
  <si>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</si>
  <si>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</si>
  <si>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</si>
  <si>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</si>
  <si>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</si>
  <si>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</si>
  <si>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</si>
  <si>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</si>
  <si>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</si>
  <si>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</si>
  <si>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</si>
  <si>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</si>
  <si>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</si>
  <si>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</si>
  <si>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</si>
  <si>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</si>
  <si>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</si>
  <si>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</si>
  <si>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</si>
  <si>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</si>
  <si>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</si>
  <si>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</si>
  <si>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</si>
  <si>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</si>
  <si>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</si>
  <si>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</si>
  <si>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</si>
  <si>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</si>
  <si>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</si>
  <si>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</si>
  <si>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</si>
  <si>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</si>
  <si>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</si>
  <si>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</si>
  <si>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</si>
  <si>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</si>
  <si>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</si>
  <si>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</si>
  <si>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</si>
  <si>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</si>
  <si>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</si>
  <si>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</si>
  <si>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</si>
  <si>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</si>
  <si>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</si>
  <si>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</si>
  <si>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</si>
  <si>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</si>
  <si>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</si>
  <si>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</si>
  <si>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</si>
  <si>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</si>
  <si>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</si>
  <si>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</si>
  <si>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</si>
  <si>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</si>
  <si>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</si>
  <si>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</si>
  <si>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</si>
  <si>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</si>
  <si>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</si>
  <si>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</si>
  <si>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</si>
  <si>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</si>
  <si>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</si>
  <si>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</si>
  <si>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</si>
  <si>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</si>
  <si>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</si>
  <si>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</si>
  <si>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</si>
  <si>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</si>
  <si>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</si>
  <si>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</si>
  <si>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</si>
  <si>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</si>
  <si>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</si>
  <si>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</si>
  <si>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</si>
  <si>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</si>
  <si>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</si>
  <si>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</si>
  <si>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</si>
  <si>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</si>
  <si>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</si>
  <si>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</si>
  <si>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</si>
  <si>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</si>
  <si>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</si>
  <si>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</si>
  <si>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</si>
  <si>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</si>
  <si>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</si>
  <si>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</si>
  <si>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</si>
  <si>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</si>
  <si>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</si>
  <si>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</si>
  <si>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</si>
  <si>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</si>
  <si>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</si>
  <si>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</si>
  <si>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</si>
  <si>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</si>
  <si>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</si>
  <si>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</si>
  <si>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</si>
  <si>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</si>
  <si>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</si>
  <si>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</si>
  <si>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</si>
  <si>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</si>
  <si>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</si>
  <si>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</si>
  <si>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</si>
  <si>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</si>
  <si>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</si>
  <si>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</si>
  <si>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</si>
  <si>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</si>
  <si>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</si>
  <si>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</si>
  <si>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</si>
  <si>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</si>
  <si>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</si>
  <si>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</si>
  <si>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</si>
  <si>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</si>
  <si>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</si>
  <si>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</si>
  <si>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</si>
  <si>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</si>
  <si>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</si>
  <si>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</si>
  <si>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</si>
  <si>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</si>
  <si>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</si>
  <si>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</si>
  <si>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</si>
  <si>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</si>
  <si>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</si>
  <si>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</si>
  <si>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</si>
  <si>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</si>
  <si>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</si>
  <si>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</si>
  <si>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</si>
  <si>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</si>
  <si>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</si>
  <si>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</si>
  <si>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</si>
  <si>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</si>
  <si>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</si>
  <si>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</si>
  <si>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</si>
  <si>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</si>
  <si>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</si>
  <si>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</si>
  <si>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</si>
  <si>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</si>
  <si>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</si>
  <si>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</si>
  <si>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</si>
  <si>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</si>
  <si>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</si>
  <si>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</si>
  <si>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</si>
  <si>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</si>
  <si>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</si>
  <si>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</si>
  <si>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</si>
  <si>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</si>
  <si>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</si>
  <si>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</si>
  <si>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</si>
  <si>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</si>
  <si>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</si>
  <si>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</si>
  <si>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</si>
  <si>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</si>
  <si>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</si>
  <si>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</si>
  <si>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</si>
  <si>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</si>
  <si>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</si>
  <si>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</si>
  <si>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</si>
  <si>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</si>
  <si>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</si>
  <si>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</si>
  <si>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</si>
  <si>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</si>
  <si>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</si>
  <si>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</si>
  <si>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</si>
  <si>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</si>
  <si>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</si>
  <si>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</si>
  <si>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</si>
  <si>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</si>
  <si>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</si>
  <si>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</si>
  <si>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</si>
  <si>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</si>
  <si>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</si>
  <si>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</si>
  <si>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</si>
  <si>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</si>
  <si>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</si>
  <si>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</si>
  <si>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</si>
  <si>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</si>
  <si>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</si>
  <si>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</si>
  <si>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</si>
  <si>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</si>
  <si>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</si>
  <si>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</si>
  <si>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</si>
  <si>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</si>
  <si>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</si>
  <si>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</si>
  <si>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</si>
  <si>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</si>
  <si>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</si>
  <si>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</si>
  <si>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</si>
  <si>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</si>
  <si>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</si>
  <si>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</si>
  <si>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</si>
  <si>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</si>
  <si>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</si>
  <si>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</si>
  <si>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</si>
  <si>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</si>
  <si>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</si>
  <si>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</si>
  <si>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</si>
  <si>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</si>
  <si>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</si>
  <si>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</si>
  <si>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</si>
  <si>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</si>
  <si>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</si>
  <si>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</si>
  <si>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</si>
  <si>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</si>
  <si>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</si>
  <si>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</si>
  <si>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</si>
  <si>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</si>
  <si>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</si>
  <si>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</si>
  <si>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</si>
  <si>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</si>
  <si>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</si>
  <si>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</si>
  <si>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</si>
  <si>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</si>
  <si>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</si>
  <si>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</si>
  <si>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</si>
  <si>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</si>
  <si>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</si>
  <si>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</si>
  <si>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</si>
  <si>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</si>
  <si>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</si>
  <si>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</si>
  <si>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</si>
  <si>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</si>
  <si>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</si>
  <si>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</si>
  <si>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</si>
  <si>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</si>
  <si>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</si>
  <si>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</si>
  <si>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</si>
  <si>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</si>
  <si>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</si>
  <si>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</si>
  <si>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</si>
  <si>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</si>
  <si>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</si>
  <si>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</si>
  <si>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</si>
  <si>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</si>
  <si>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</si>
  <si>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</si>
  <si>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</si>
  <si>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</si>
  <si>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</si>
  <si>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</si>
  <si>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</si>
  <si>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</si>
  <si>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</si>
  <si>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</si>
  <si>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</si>
  <si>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</si>
  <si>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</si>
  <si>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</si>
  <si>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</si>
  <si>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</si>
  <si>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</si>
  <si>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</si>
  <si>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</si>
  <si>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</si>
  <si>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</si>
  <si>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</si>
  <si>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</si>
  <si>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</si>
  <si>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</si>
  <si>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</si>
  <si>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</si>
  <si>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</si>
  <si>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</si>
  <si>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</si>
  <si>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</si>
  <si>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</si>
  <si>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</si>
  <si>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</si>
  <si>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</si>
  <si>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</si>
  <si>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</si>
  <si>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</si>
  <si>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</si>
  <si>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</si>
  <si>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</si>
  <si>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</si>
  <si>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</si>
  <si>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</si>
  <si>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</si>
  <si>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</si>
  <si>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</si>
  <si>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</si>
  <si>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</si>
  <si>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</si>
  <si>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</si>
  <si>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</si>
  <si>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</si>
  <si>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</si>
  <si>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</si>
  <si>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</si>
  <si>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</si>
  <si>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</si>
  <si>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</si>
  <si>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</si>
  <si>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</si>
  <si>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</si>
  <si>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</si>
  <si>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</si>
  <si>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</si>
  <si>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</si>
  <si>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</si>
  <si>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</si>
  <si>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</si>
  <si>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</si>
  <si>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</si>
  <si>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</si>
  <si>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</si>
  <si>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</si>
  <si>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</si>
  <si>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</si>
  <si>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</si>
  <si>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</si>
  <si>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</si>
  <si>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</si>
  <si>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</si>
  <si>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</si>
  <si>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</si>
  <si>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</si>
  <si>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</si>
  <si>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</si>
  <si>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</si>
  <si>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</si>
  <si>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</si>
  <si>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</si>
  <si>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</si>
  <si>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</si>
  <si>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</si>
  <si>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</si>
  <si>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</si>
  <si>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</si>
  <si>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</si>
  <si>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</si>
  <si>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</si>
  <si>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</si>
  <si>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</si>
  <si>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</si>
  <si>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</si>
  <si>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</si>
  <si>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</si>
  <si>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</si>
  <si>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</si>
  <si>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</si>
  <si>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</si>
  <si>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</si>
  <si>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</si>
  <si>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</si>
  <si>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</si>
  <si>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</si>
  <si>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</si>
  <si>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</si>
  <si>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</si>
  <si>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</si>
  <si>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</si>
  <si>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</si>
  <si>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</si>
  <si>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</si>
  <si>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</si>
  <si>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</si>
  <si>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</si>
  <si>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</si>
  <si>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</si>
  <si>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</si>
  <si>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</si>
  <si>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</si>
  <si>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</si>
  <si>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</si>
  <si>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</si>
  <si>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</si>
  <si>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</si>
  <si>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</si>
  <si>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</si>
  <si>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</si>
  <si>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</si>
  <si>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</si>
  <si>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</si>
  <si>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</si>
  <si>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</si>
  <si>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</si>
  <si>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</si>
  <si>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</si>
  <si>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</si>
  <si>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</si>
  <si>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</si>
  <si>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</si>
  <si>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</si>
  <si>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</si>
  <si>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</si>
  <si>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</si>
  <si>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</si>
  <si>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</si>
  <si>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</si>
  <si>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</si>
  <si>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</si>
  <si>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</si>
  <si>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</si>
  <si>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</si>
  <si>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</si>
  <si>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</si>
  <si>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</si>
  <si>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</si>
  <si>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</si>
  <si>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</si>
  <si>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</si>
  <si>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</si>
  <si>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</si>
  <si>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</si>
  <si>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</si>
  <si>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</si>
  <si>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</si>
  <si>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</si>
  <si>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</si>
  <si>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</si>
  <si>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</si>
  <si>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</si>
  <si>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</si>
  <si>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</si>
  <si>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</si>
  <si>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</si>
  <si>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</si>
  <si>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</si>
  <si>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</si>
  <si>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</si>
  <si>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</si>
  <si>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</si>
  <si>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</si>
  <si>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</si>
  <si>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</si>
  <si>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</si>
  <si>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</si>
  <si>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</si>
  <si>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</si>
  <si>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</si>
  <si>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</si>
  <si>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</si>
  <si>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</si>
  <si>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</si>
  <si>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</si>
  <si>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</si>
  <si>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</si>
  <si>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</si>
  <si>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</si>
  <si>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</si>
  <si>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</si>
  <si>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</si>
  <si>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</si>
  <si>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</si>
  <si>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</si>
  <si>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</si>
  <si>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</si>
  <si>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</si>
  <si>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</si>
  <si>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</si>
  <si>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</si>
  <si>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</si>
  <si>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</si>
  <si>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</si>
  <si>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</si>
  <si>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</si>
  <si>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</si>
  <si>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</si>
  <si>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</si>
  <si>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</si>
  <si>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</si>
  <si>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</si>
  <si>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</si>
  <si>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</si>
  <si>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</si>
  <si>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</si>
  <si>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</si>
  <si>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</si>
  <si>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</si>
  <si>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</si>
  <si>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</si>
  <si>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</si>
  <si>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</si>
  <si>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</si>
  <si>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</si>
  <si>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</si>
  <si>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</si>
  <si>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</si>
  <si>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</si>
  <si>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</si>
  <si>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</si>
  <si>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</si>
  <si>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</si>
  <si>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</si>
  <si>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</si>
  <si>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</si>
  <si>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</si>
  <si>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</si>
  <si>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</si>
  <si>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</si>
  <si>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</si>
  <si>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</si>
  <si>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</si>
  <si>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</si>
  <si>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</si>
  <si>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</si>
  <si>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</si>
  <si>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</si>
  <si>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</si>
  <si>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</si>
  <si>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</si>
  <si>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</si>
  <si>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</si>
  <si>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</si>
  <si>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</si>
  <si>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</si>
  <si>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</si>
  <si>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</si>
  <si>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</si>
  <si>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</si>
  <si>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</si>
  <si>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</si>
  <si>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</si>
  <si>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</si>
  <si>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</si>
  <si>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</si>
  <si>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</si>
  <si>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</si>
  <si>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</si>
  <si>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</si>
  <si>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</si>
  <si>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</si>
  <si>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</si>
  <si>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</si>
  <si>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</si>
  <si>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</si>
  <si>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</si>
  <si>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</si>
  <si>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</si>
  <si>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</si>
  <si>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</si>
  <si>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</si>
  <si>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</si>
  <si>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</si>
  <si>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</si>
  <si>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</si>
  <si>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</si>
  <si>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</si>
  <si>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</si>
  <si>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</si>
  <si>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</si>
  <si>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</si>
  <si>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</si>
  <si>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</si>
  <si>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</si>
  <si>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</si>
  <si>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</si>
  <si>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</si>
  <si>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</si>
  <si>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</si>
  <si>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</si>
  <si>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</si>
  <si>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</si>
  <si>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</si>
  <si>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</si>
  <si>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</si>
  <si>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</si>
  <si>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</si>
  <si>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</si>
  <si>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</si>
  <si>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</si>
  <si>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</si>
  <si>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</si>
  <si>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</si>
  <si>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</si>
  <si>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</si>
  <si>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</si>
  <si>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</si>
  <si>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</si>
  <si>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</si>
  <si>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</si>
  <si>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</si>
  <si>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</si>
  <si>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</si>
  <si>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</si>
  <si>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</si>
  <si>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</si>
  <si>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</si>
  <si>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</si>
  <si>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</si>
  <si>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</si>
  <si>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</si>
  <si>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</si>
  <si>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</si>
  <si>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</si>
  <si>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</si>
  <si>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</si>
  <si>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</si>
  <si>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</si>
  <si>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</si>
  <si>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</si>
  <si>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</si>
  <si>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</si>
  <si>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</si>
  <si>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</si>
  <si>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</si>
  <si>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</si>
  <si>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</si>
  <si>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</si>
  <si>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</si>
  <si>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</si>
  <si>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</si>
  <si>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</si>
  <si>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</si>
  <si>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</si>
  <si>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</si>
  <si>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</si>
  <si>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</si>
  <si>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</si>
  <si>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</si>
  <si>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</si>
  <si>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</si>
  <si>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</si>
  <si>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</si>
  <si>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</si>
  <si>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</si>
  <si>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</si>
  <si>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</si>
  <si>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</si>
  <si>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</si>
  <si>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</si>
  <si>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</si>
  <si>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</si>
  <si>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</si>
  <si>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</si>
  <si>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</si>
  <si>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</si>
  <si>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</si>
  <si>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</si>
  <si>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</si>
  <si>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</si>
  <si>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</si>
  <si>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</si>
  <si>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</si>
  <si>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</si>
  <si>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</si>
  <si>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</si>
  <si>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</si>
  <si>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</si>
  <si>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</si>
  <si>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</si>
  <si>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</si>
  <si>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</si>
  <si>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</si>
  <si>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</si>
  <si>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05165255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</si>
  <si>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</si>
  <si>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</si>
  <si>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</si>
  <si>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LEZE</t>
  </si>
  <si>
    <t xml:space="preserve">NOM_PRELEV_DETERM</t>
  </si>
  <si>
    <t xml:space="preserve">AQUASCOP BIOLOGIE site de Monptellier</t>
  </si>
  <si>
    <t xml:space="preserve">LB_STATION</t>
  </si>
  <si>
    <t xml:space="preserve">LA LEZE A LEZAT-SUR-LEZE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</si>
  <si>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</si>
  <si>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</si>
  <si>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</si>
  <si>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</si>
  <si>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IBMR-21-M80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</si>
  <si>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</si>
  <si>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</si>
  <si>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</si>
  <si>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</si>
  <si>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</si>
  <si>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</si>
  <si>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</si>
  <si>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</si>
  <si>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</si>
  <si>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</si>
  <si>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</si>
  <si>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</si>
  <si>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</si>
  <si>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</si>
  <si>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</si>
  <si>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</si>
  <si>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</si>
  <si>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</si>
  <si>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</si>
  <si>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</si>
  <si>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</si>
  <si>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</si>
  <si>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</si>
  <si>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</si>
  <si>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</si>
  <si>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</si>
  <si>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</si>
  <si>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</si>
  <si>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</si>
  <si>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</si>
  <si>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</si>
  <si>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</si>
  <si>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</si>
  <si>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</si>
  <si>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</si>
  <si>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</si>
  <si>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</si>
  <si>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</si>
  <si>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</si>
  <si>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</si>
  <si>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</si>
  <si>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</si>
  <si>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</si>
  <si>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</si>
  <si>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</si>
  <si>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</si>
  <si>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</si>
  <si>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</si>
  <si>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</si>
  <si>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</si>
  <si>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</si>
  <si>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</si>
  <si>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</si>
  <si>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</si>
  <si>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</si>
  <si>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</si>
  <si>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</si>
  <si>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</si>
  <si>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</si>
  <si>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</si>
  <si>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</si>
  <si>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</si>
  <si>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</si>
  <si>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</si>
  <si>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</si>
  <si>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</si>
  <si>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</si>
  <si>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</si>
  <si>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</si>
  <si>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</si>
  <si>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</si>
  <si>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</si>
  <si>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</si>
  <si>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</si>
  <si>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</si>
  <si>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</si>
  <si>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</si>
  <si>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Turbidité chronique, nbx macro-déchets, 2 pompages actifs dans la station.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</si>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</sst>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566294</v>
      </c>
      <c r="G10" s="25"/>
      <c r="H10" s="25"/>
    </row>
    <row r="11" customFormat="false" ht="15" hidden="false" customHeight="false" outlineLevel="0" collapsed="false">
      <c r="A11" s="26" t="s">
        <v>5183</v>
      </c>
      <c r="B11" s="30" t="n">
        <v>44403</v>
      </c>
      <c r="D11" s="26" t="s">
        <v>5184</v>
      </c>
      <c r="E11" s="29" t="n">
        <v>6243157</v>
      </c>
      <c r="G11" s="25"/>
      <c r="H11" s="25"/>
    </row>
    <row r="12" customFormat="false" ht="15" hidden="false" customHeight="false" outlineLevel="0" collapsed="false">
      <c r="A12" s="26" t="s">
        <v>5185</v>
      </c>
      <c r="B12" s="29" t="s">
        <v>5186</v>
      </c>
      <c r="D12" s="26" t="s">
        <v>5187</v>
      </c>
      <c r="E12" s="29" t="n">
        <v>566260</v>
      </c>
      <c r="G12" s="25"/>
      <c r="H12" s="25"/>
    </row>
    <row r="13" customFormat="false" ht="17.25" hidden="false" customHeight="true" outlineLevel="0" collapsed="false">
      <c r="A13" s="12"/>
      <c r="B13" s="31"/>
      <c r="D13" s="26" t="s">
        <v>5188</v>
      </c>
      <c r="E13" s="29" t="n">
        <v>6243263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566294</v>
      </c>
    </row>
    <row r="18" customFormat="false" ht="15" hidden="false" customHeight="false" outlineLevel="0" collapsed="false">
      <c r="A18" s="36"/>
      <c r="B18" s="37" t="s">
        <v>5196</v>
      </c>
      <c r="C18" s="38" t="n">
        <f aca="false">E11</f>
        <v>6243157</v>
      </c>
    </row>
    <row r="19" customFormat="false" ht="15" hidden="false" customHeight="false" outlineLevel="0" collapsed="false">
      <c r="A19" s="33" t="s">
        <v>5197</v>
      </c>
      <c r="B19" s="39" t="n">
        <v>213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57</v>
      </c>
      <c r="D35" s="52" t="s">
        <v>5215</v>
      </c>
      <c r="E35" s="53" t="n">
        <v>43</v>
      </c>
    </row>
    <row r="36" s="56" customFormat="true" ht="15" hidden="false" customHeight="true" outlineLevel="0" collapsed="false">
      <c r="A36" s="54" t="s">
        <v>5216</v>
      </c>
      <c r="B36" s="34" t="n">
        <v>53</v>
      </c>
      <c r="C36" s="50"/>
      <c r="D36" s="55" t="s">
        <v>5217</v>
      </c>
      <c r="E36" s="34" t="n">
        <v>47</v>
      </c>
    </row>
    <row r="37" s="56" customFormat="true" ht="15" hidden="false" customHeight="true" outlineLevel="0" collapsed="false">
      <c r="A37" s="54" t="s">
        <v>5218</v>
      </c>
      <c r="B37" s="34" t="n">
        <v>5.3</v>
      </c>
      <c r="C37" s="50"/>
      <c r="D37" s="55" t="s">
        <v>5219</v>
      </c>
      <c r="E37" s="34" t="n">
        <v>4.5</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4</v>
      </c>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3</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1</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5</v>
      </c>
      <c r="C75" s="50"/>
      <c r="D75" s="26" t="s">
        <v>5251</v>
      </c>
      <c r="E75" s="62" t="n">
        <v>5</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3</v>
      </c>
    </row>
    <row r="82" s="17" customFormat="true" ht="15" hidden="false" customHeight="false" outlineLevel="0" collapsed="false">
      <c r="A82" s="33" t="s">
        <v>5256</v>
      </c>
      <c r="B82" s="62" t="n">
        <v>4</v>
      </c>
      <c r="C82" s="50"/>
      <c r="D82" s="26" t="s">
        <v>5256</v>
      </c>
      <c r="E82" s="62" t="n">
        <v>4</v>
      </c>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t="n">
        <v>1</v>
      </c>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0.02</v>
      </c>
      <c r="E97" s="82"/>
      <c r="F97" s="83" t="s">
        <v>5275</v>
      </c>
      <c r="G97" s="84"/>
      <c r="H97" s="85"/>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0.02</v>
      </c>
      <c r="E98" s="82"/>
      <c r="F98" s="83" t="s">
        <v>5275</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0.03</v>
      </c>
      <c r="E99" s="82"/>
      <c r="F99" s="83" t="s">
        <v>5275</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1.1</v>
      </c>
      <c r="E100" s="82"/>
      <c r="F100" s="83" t="s">
        <v>5275</v>
      </c>
      <c r="G100" s="86"/>
      <c r="H100" s="87"/>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0.05</v>
      </c>
      <c r="E101" s="82"/>
      <c r="F101" s="83" t="s">
        <v>5275</v>
      </c>
      <c r="G101" s="86"/>
      <c r="H101" s="87"/>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t="n">
        <v>0.01</v>
      </c>
      <c r="E102" s="82" t="n">
        <v>0.01</v>
      </c>
      <c r="F102" s="83" t="s">
        <v>5275</v>
      </c>
      <c r="G102" s="86"/>
      <c r="H102" s="87"/>
    </row>
    <row r="103" customFormat="false" ht="15" hidden="false" customHeight="false" outlineLevel="0" collapsed="false">
      <c r="A103" s="78" t="s">
        <v>1070</v>
      </c>
      <c r="B103" s="79" t="str">
        <f aca="false">IF(A103="NEWCOD",IF(ISBLANK(G103),"renseigner le champ 'Nouveau taxon'",G103),VLOOKUP(A103,'Ref Taxo'!A:B,2,FALSE()))</f>
        <v>Cinclidotus riparius</v>
      </c>
      <c r="C103" s="80" t="n">
        <f aca="false">IF(A103="NEWCOD",IF(ISBLANK(H103),"NoCod",H103),VLOOKUP(A103,'Ref Taxo'!A:D,4,FALSE()))</f>
        <v>1321</v>
      </c>
      <c r="D103" s="81"/>
      <c r="E103" s="82" t="n">
        <v>0.01</v>
      </c>
      <c r="F103" s="83" t="s">
        <v>5275</v>
      </c>
      <c r="G103" s="86"/>
      <c r="H103" s="87"/>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0.01</v>
      </c>
      <c r="E104" s="82" t="n">
        <v>0.01</v>
      </c>
      <c r="F104" s="83" t="s">
        <v>5275</v>
      </c>
      <c r="G104" s="86"/>
      <c r="H104" s="87"/>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1.3</v>
      </c>
      <c r="E105" s="82" t="n">
        <v>0.1</v>
      </c>
      <c r="F105" s="83" t="s">
        <v>5275</v>
      </c>
      <c r="G105" s="86"/>
      <c r="H105" s="87"/>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t="n">
        <v>0.03</v>
      </c>
      <c r="F106" s="83" t="s">
        <v>5275</v>
      </c>
      <c r="G106" s="86"/>
      <c r="H106" s="87"/>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0.01</v>
      </c>
      <c r="E107" s="82"/>
      <c r="F107" s="83" t="s">
        <v>5275</v>
      </c>
      <c r="G107" s="86"/>
      <c r="H107" s="87"/>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0.1</v>
      </c>
      <c r="E108" s="82" t="n">
        <v>0.03</v>
      </c>
      <c r="F108" s="83" t="s">
        <v>5276</v>
      </c>
      <c r="G108" s="86"/>
      <c r="H108" s="87"/>
    </row>
    <row r="109" customFormat="false" ht="15" hidden="false" customHeight="false" outlineLevel="0" collapsed="false">
      <c r="A109" s="78" t="s">
        <v>3133</v>
      </c>
      <c r="B109" s="79" t="str">
        <f aca="false">IF(A109="NEWCOD",IF(ISBLANK(G109),"renseigner le champ 'Nouveau taxon'",G109),VLOOKUP(A109,'Ref Taxo'!A:B,2,FALSE()))</f>
        <v>Nasturtium officinale</v>
      </c>
      <c r="C109" s="80" t="n">
        <f aca="false">IF(A109="NEWCOD",IF(ISBLANK(H109),"NoCod",H109),VLOOKUP(A109,'Ref Taxo'!A:D,4,FALSE()))</f>
        <v>1763</v>
      </c>
      <c r="D109" s="81" t="n">
        <v>0.01</v>
      </c>
      <c r="E109" s="82"/>
      <c r="F109" s="83" t="s">
        <v>5275</v>
      </c>
      <c r="G109" s="86"/>
      <c r="H109" s="87"/>
    </row>
    <row r="110" customFormat="false" ht="15" hidden="false" customHeight="false" outlineLevel="0" collapsed="false">
      <c r="A110" s="78" t="s">
        <v>3418</v>
      </c>
      <c r="B110" s="79" t="str">
        <f aca="false">IF(A110="NEWCOD",IF(ISBLANK(G110),"renseigner le champ 'Nouveau taxon'",G110),VLOOKUP(A110,'Ref Taxo'!A:B,2,FALSE()))</f>
        <v>Phalaris arundinacea</v>
      </c>
      <c r="C110" s="80" t="n">
        <f aca="false">IF(A110="NEWCOD",IF(ISBLANK(H110),"NoCod",H110),VLOOKUP(A110,'Ref Taxo'!A:D,4,FALSE()))</f>
        <v>1577</v>
      </c>
      <c r="D110" s="81" t="n">
        <v>0.01</v>
      </c>
      <c r="E110" s="82"/>
      <c r="F110" s="83" t="s">
        <v>5275</v>
      </c>
      <c r="G110" s="86"/>
      <c r="H110" s="87"/>
    </row>
    <row r="111" customFormat="false" ht="15" hidden="false" customHeight="false" outlineLevel="0" collapsed="false">
      <c r="A111" s="78" t="s">
        <v>2048</v>
      </c>
      <c r="B111" s="79" t="str">
        <f aca="false">IF(A111="NEWCOD",IF(ISBLANK(G111),"renseigner le champ 'Nouveau taxon'",G111),VLOOKUP(A111,'Ref Taxo'!A:B,2,FALSE()))</f>
        <v>Glechoma hederacea</v>
      </c>
      <c r="C111" s="80" t="n">
        <f aca="false">IF(A111="NEWCOD",IF(ISBLANK(H111),"NoCod",H111),VLOOKUP(A111,'Ref Taxo'!A:D,4,FALSE()))</f>
        <v>19767</v>
      </c>
      <c r="D111" s="81" t="n">
        <v>0.01</v>
      </c>
      <c r="E111" s="82"/>
      <c r="F111" s="83" t="s">
        <v>5275</v>
      </c>
      <c r="G111" s="86"/>
      <c r="H111" s="87"/>
    </row>
    <row r="112" customFormat="false" ht="15" hidden="false" customHeight="false" outlineLevel="0" collapsed="false">
      <c r="A112" s="78" t="s">
        <v>2816</v>
      </c>
      <c r="B112" s="79" t="str">
        <f aca="false">IF(A112="NEWCOD",IF(ISBLANK(G112),"renseigner le champ 'Nouveau taxon'",G112),VLOOKUP(A112,'Ref Taxo'!A:B,2,FALSE()))</f>
        <v>Lysimachia vulgaris</v>
      </c>
      <c r="C112" s="80" t="n">
        <f aca="false">IF(A112="NEWCOD",IF(ISBLANK(H112),"NoCod",H112),VLOOKUP(A112,'Ref Taxo'!A:D,4,FALSE()))</f>
        <v>1887</v>
      </c>
      <c r="D112" s="81" t="n">
        <v>0.01</v>
      </c>
      <c r="E112" s="82"/>
      <c r="F112" s="83" t="s">
        <v>5275</v>
      </c>
      <c r="G112" s="86"/>
      <c r="H112" s="87"/>
    </row>
    <row r="113" customFormat="false" ht="15" hidden="false" customHeight="false" outlineLevel="0" collapsed="false">
      <c r="A113" s="78" t="s">
        <v>3990</v>
      </c>
      <c r="B113" s="79" t="str">
        <f aca="false">IF(A113="NEWCOD",IF(ISBLANK(G113),"renseigner le champ 'Nouveau taxon'",G113),VLOOKUP(A113,'Ref Taxo'!A:B,2,FALSE()))</f>
        <v>Ranunculus repens</v>
      </c>
      <c r="C113" s="80" t="n">
        <f aca="false">IF(A113="NEWCOD",IF(ISBLANK(H113),"NoCod",H113),VLOOKUP(A113,'Ref Taxo'!A:D,4,FALSE()))</f>
        <v>1910</v>
      </c>
      <c r="D113" s="81" t="n">
        <v>0.01</v>
      </c>
      <c r="E113" s="82"/>
      <c r="F113" s="83" t="s">
        <v>5275</v>
      </c>
      <c r="G113" s="86"/>
      <c r="H113" s="87"/>
    </row>
    <row r="114" customFormat="false" ht="15" hidden="false" customHeight="false" outlineLevel="0" collapsed="false">
      <c r="A114" s="78" t="s">
        <v>1719</v>
      </c>
      <c r="B114" s="79" t="str">
        <f aca="false">IF(A114="NEWCOD",IF(ISBLANK(G114),"renseigner le champ 'Nouveau taxon'",G114),VLOOKUP(A114,'Ref Taxo'!A:B,2,FALSE()))</f>
        <v>Equisetum arvense</v>
      </c>
      <c r="C114" s="80" t="n">
        <f aca="false">IF(A114="NEWCOD",IF(ISBLANK(H114),"NoCod",H114),VLOOKUP(A114,'Ref Taxo'!A:D,4,FALSE()))</f>
        <v>1384</v>
      </c>
      <c r="D114" s="81" t="n">
        <v>0.01</v>
      </c>
      <c r="E114" s="82" t="n">
        <v>0.01</v>
      </c>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2022-03-30T07:16:51Z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