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2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<sst xmlns="http://schemas.openxmlformats.org/spreadsheetml/2006/main" count="6478" uniqueCount="5304">
  <si>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</si>
  <si>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</si>
  <si>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</si>
  <si>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</si>
  <si>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</si>
  <si>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</si>
  <si>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</si>
  <si>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</si>
  <si>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</si>
  <si>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</si>
  <si>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</si>
  <si>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</si>
  <si>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</si>
  <si>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</si>
  <si>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</si>
  <si>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</si>
  <si>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</si>
  <si>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</si>
  <si>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</si>
  <si>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</si>
  <si>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</si>
  <si>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</si>
  <si>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</si>
  <si>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</si>
  <si>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</si>
  <si>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</si>
  <si>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</si>
  <si>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</si>
  <si>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</si>
  <si>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</si>
  <si>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</si>
  <si>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</si>
  <si>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</si>
  <si>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</si>
  <si>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</si>
  <si>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</si>
  <si>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</si>
  <si>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</si>
  <si>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</si>
  <si>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</si>
  <si>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</si>
  <si>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</si>
  <si>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</si>
  <si>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</si>
  <si>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</si>
  <si>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</si>
  <si>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</si>
  <si>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</si>
  <si>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</si>
  <si>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</si>
  <si>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</si>
  <si>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</si>
  <si>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</si>
  <si>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</si>
  <si>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</si>
  <si>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</si>
  <si>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</si>
  <si>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</si>
  <si>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</si>
  <si>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</si>
  <si>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</si>
  <si>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</si>
  <si>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</si>
  <si>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</si>
  <si>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</si>
  <si>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</si>
  <si>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</si>
  <si>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</si>
  <si>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</si>
  <si>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</si>
  <si>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</si>
  <si>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</si>
  <si>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</si>
  <si>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</si>
  <si>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</si>
  <si>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</si>
  <si>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</si>
  <si>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</si>
  <si>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</si>
  <si>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</si>
  <si>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</si>
  <si>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</si>
  <si>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</si>
  <si>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</si>
  <si>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</si>
  <si>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</si>
  <si>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</si>
  <si>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</si>
  <si>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</si>
  <si>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</si>
  <si>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</si>
  <si>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</si>
  <si>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</si>
  <si>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</si>
  <si>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</si>
  <si>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</si>
  <si>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</si>
  <si>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</si>
  <si>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</si>
  <si>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</si>
  <si>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</si>
  <si>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</si>
  <si>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</si>
  <si>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</si>
  <si>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</si>
  <si>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</si>
  <si>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</si>
  <si>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</si>
  <si>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</si>
  <si>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</si>
  <si>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</si>
  <si>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</si>
  <si>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</si>
  <si>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</si>
  <si>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</si>
  <si>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</si>
  <si>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</si>
  <si>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</si>
  <si>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</si>
  <si>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</si>
  <si>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</si>
  <si>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</si>
  <si>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</si>
  <si>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</si>
  <si>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</si>
  <si>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</si>
  <si>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</si>
  <si>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</si>
  <si>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</si>
  <si>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</si>
  <si>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</si>
  <si>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</si>
  <si>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</si>
  <si>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</si>
  <si>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</si>
  <si>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</si>
  <si>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</si>
  <si>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</si>
  <si>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</si>
  <si>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</si>
  <si>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</si>
  <si>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</si>
  <si>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</si>
  <si>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</si>
  <si>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</si>
  <si>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</si>
  <si>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</si>
  <si>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</si>
  <si>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</si>
  <si>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</si>
  <si>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</si>
  <si>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</si>
  <si>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</si>
  <si>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</si>
  <si>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</si>
  <si>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</si>
  <si>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</si>
  <si>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</si>
  <si>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</si>
  <si>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</si>
  <si>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</si>
  <si>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</si>
  <si>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</si>
  <si>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</si>
  <si>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</si>
  <si>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</si>
  <si>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</si>
  <si>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</si>
  <si>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</si>
  <si>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</si>
  <si>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</si>
  <si>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</si>
  <si>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</si>
  <si>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</si>
  <si>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</si>
  <si>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</si>
  <si>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</si>
  <si>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</si>
  <si>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</si>
  <si>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</si>
  <si>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</si>
  <si>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</si>
  <si>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</si>
  <si>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</si>
  <si>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</si>
  <si>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</si>
  <si>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</si>
  <si>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</si>
  <si>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</si>
  <si>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</si>
  <si>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</si>
  <si>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</si>
  <si>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</si>
  <si>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</si>
  <si>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</si>
  <si>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</si>
  <si>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</si>
  <si>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</si>
  <si>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</si>
  <si>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</si>
  <si>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</si>
  <si>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</si>
  <si>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</si>
  <si>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</si>
  <si>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</si>
  <si>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</si>
  <si>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</si>
  <si>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</si>
  <si>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</si>
  <si>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</si>
  <si>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</si>
  <si>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</si>
  <si>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</si>
  <si>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</si>
  <si>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</si>
  <si>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</si>
  <si>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</si>
  <si>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</si>
  <si>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</si>
  <si>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</si>
  <si>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</si>
  <si>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</si>
  <si>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</si>
  <si>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</si>
  <si>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</si>
  <si>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</si>
  <si>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</si>
  <si>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</si>
  <si>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</si>
  <si>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</si>
  <si>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</si>
  <si>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</si>
  <si>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</si>
  <si>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</si>
  <si>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</si>
  <si>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</si>
  <si>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</si>
  <si>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</si>
  <si>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</si>
  <si>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</si>
  <si>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</si>
  <si>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</si>
  <si>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</si>
  <si>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</si>
  <si>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</si>
  <si>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</si>
  <si>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</si>
  <si>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</si>
  <si>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</si>
  <si>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</si>
  <si>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</si>
  <si>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</si>
  <si>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</si>
  <si>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</si>
  <si>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</si>
  <si>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</si>
  <si>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</si>
  <si>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</si>
  <si>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</si>
  <si>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</si>
  <si>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</si>
  <si>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</si>
  <si>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</si>
  <si>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</si>
  <si>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</si>
  <si>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</si>
  <si>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</si>
  <si>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</si>
  <si>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</si>
  <si>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</si>
  <si>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</si>
  <si>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</si>
  <si>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</si>
  <si>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</si>
  <si>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</si>
  <si>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</si>
  <si>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</si>
  <si>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</si>
  <si>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</si>
  <si>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</si>
  <si>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</si>
  <si>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</si>
  <si>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</si>
  <si>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</si>
  <si>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</si>
  <si>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</si>
  <si>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</si>
  <si>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</si>
  <si>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</si>
  <si>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</si>
  <si>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</si>
  <si>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</si>
  <si>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</si>
  <si>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</si>
  <si>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</si>
  <si>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</si>
  <si>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</si>
  <si>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</si>
  <si>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</si>
  <si>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</si>
  <si>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</si>
  <si>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</si>
  <si>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</si>
  <si>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</si>
  <si>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</si>
  <si>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</si>
  <si>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</si>
  <si>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</si>
  <si>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</si>
  <si>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</si>
  <si>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</si>
  <si>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</si>
  <si>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</si>
  <si>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</si>
  <si>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</si>
  <si>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</si>
  <si>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</si>
  <si>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</si>
  <si>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</si>
  <si>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</si>
  <si>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</si>
  <si>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</si>
  <si>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</si>
  <si>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</si>
  <si>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</si>
  <si>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</si>
  <si>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</si>
  <si>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</si>
  <si>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</si>
  <si>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</si>
  <si>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</si>
  <si>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</si>
  <si>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</si>
  <si>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</si>
  <si>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</si>
  <si>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</si>
  <si>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</si>
  <si>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</si>
  <si>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</si>
  <si>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</si>
  <si>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</si>
  <si>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</si>
  <si>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</si>
  <si>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</si>
  <si>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</si>
  <si>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</si>
  <si>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</si>
  <si>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</si>
  <si>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</si>
  <si>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</si>
  <si>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</si>
  <si>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</si>
  <si>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</si>
  <si>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</si>
  <si>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</si>
  <si>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</si>
  <si>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</si>
  <si>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</si>
  <si>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</si>
  <si>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</si>
  <si>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</si>
  <si>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</si>
  <si>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</si>
  <si>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</si>
  <si>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</si>
  <si>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</si>
  <si>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</si>
  <si>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</si>
  <si>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</si>
  <si>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</si>
  <si>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</si>
  <si>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</si>
  <si>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</si>
  <si>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</si>
  <si>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</si>
  <si>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</si>
  <si>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</si>
  <si>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</si>
  <si>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</si>
  <si>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</si>
  <si>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</si>
  <si>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</si>
  <si>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</si>
  <si>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</si>
  <si>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</si>
  <si>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</si>
  <si>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</si>
  <si>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</si>
  <si>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</si>
  <si>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</si>
  <si>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</si>
  <si>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</si>
  <si>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</si>
  <si>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</si>
  <si>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</si>
  <si>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</si>
  <si>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</si>
  <si>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</si>
  <si>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</si>
  <si>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</si>
  <si>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</si>
  <si>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</si>
  <si>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</si>
  <si>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</si>
  <si>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</si>
  <si>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</si>
  <si>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</si>
  <si>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</si>
  <si>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</si>
  <si>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</si>
  <si>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</si>
  <si>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</si>
  <si>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</si>
  <si>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</si>
  <si>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</si>
  <si>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</si>
  <si>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</si>
  <si>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</si>
  <si>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</si>
  <si>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</si>
  <si>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</si>
  <si>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</si>
  <si>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</si>
  <si>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</si>
  <si>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</si>
  <si>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</si>
  <si>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</si>
  <si>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</si>
  <si>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</si>
  <si>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</si>
  <si>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</si>
  <si>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</si>
  <si>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</si>
  <si>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</si>
  <si>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</si>
  <si>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</si>
  <si>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</si>
  <si>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</si>
  <si>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</si>
  <si>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</si>
  <si>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</si>
  <si>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</si>
  <si>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</si>
  <si>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</si>
  <si>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</si>
  <si>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</si>
  <si>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</si>
  <si>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</si>
  <si>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</si>
  <si>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</si>
  <si>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</si>
  <si>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</si>
  <si>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</si>
  <si>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</si>
  <si>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</si>
  <si>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</si>
  <si>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</si>
  <si>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</si>
  <si>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</si>
  <si>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</si>
  <si>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</si>
  <si>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</si>
  <si>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</si>
  <si>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</si>
  <si>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</si>
  <si>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</si>
  <si>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</si>
  <si>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</si>
  <si>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</si>
  <si>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</si>
  <si>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</si>
  <si>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</si>
  <si>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</si>
  <si>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</si>
  <si>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</si>
  <si>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</si>
  <si>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</si>
  <si>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</si>
  <si>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</si>
  <si>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</si>
  <si>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</si>
  <si>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</si>
  <si>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</si>
  <si>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</si>
  <si>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</si>
  <si>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</si>
  <si>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</si>
  <si>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</si>
  <si>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</si>
  <si>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</si>
  <si>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</si>
  <si>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</si>
  <si>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</si>
  <si>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</si>
  <si>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</si>
  <si>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</si>
  <si>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</si>
  <si>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</si>
  <si>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</si>
  <si>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</si>
  <si>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</si>
  <si>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</si>
  <si>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</si>
  <si>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</si>
  <si>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</si>
  <si>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</si>
  <si>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</si>
  <si>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</si>
  <si>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</si>
  <si>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</si>
  <si>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</si>
  <si>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</si>
  <si>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</si>
  <si>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</si>
  <si>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</si>
  <si>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</si>
  <si>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</si>
  <si>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</si>
  <si>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</si>
  <si>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</si>
  <si>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</si>
  <si>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</si>
  <si>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</si>
  <si>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</si>
  <si>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</si>
  <si>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</si>
  <si>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</si>
  <si>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</si>
  <si>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</si>
  <si>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</si>
  <si>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</si>
  <si>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</si>
  <si>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</si>
  <si>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</si>
  <si>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</si>
  <si>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</si>
  <si>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</si>
  <si>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</si>
  <si>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</si>
  <si>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</si>
  <si>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</si>
  <si>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</si>
  <si>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</si>
  <si>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</si>
  <si>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</si>
  <si>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</si>
  <si>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</si>
  <si>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</si>
  <si>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</si>
  <si>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</si>
  <si>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</si>
  <si>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</si>
  <si>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</si>
  <si>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</si>
  <si>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</si>
  <si>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</si>
  <si>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</si>
  <si>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</si>
  <si>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</si>
  <si>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</si>
  <si>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</si>
  <si>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</si>
  <si>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</si>
  <si>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</si>
  <si>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</si>
  <si>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</si>
  <si>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</si>
  <si>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</si>
  <si>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</si>
  <si>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</si>
  <si>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</si>
  <si>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</si>
  <si>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</si>
  <si>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</si>
  <si>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</si>
  <si>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</si>
  <si>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</si>
  <si>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</si>
  <si>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</si>
  <si>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</si>
  <si>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</si>
  <si>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</si>
  <si>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</si>
  <si>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</si>
  <si>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</si>
  <si>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</si>
  <si>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</si>
  <si>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</si>
  <si>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</si>
  <si>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</si>
  <si>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</si>
  <si>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</si>
  <si>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</si>
  <si>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</si>
  <si>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</si>
  <si>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</si>
  <si>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</si>
  <si>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</si>
  <si>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</si>
  <si>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</si>
  <si>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</si>
  <si>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</si>
  <si>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</si>
  <si>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</si>
  <si>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</si>
  <si>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</si>
  <si>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</si>
  <si>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</si>
  <si>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</si>
  <si>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</si>
  <si>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</si>
  <si>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</si>
  <si>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</si>
  <si>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</si>
  <si>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</si>
  <si>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</si>
  <si>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</si>
  <si>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</si>
  <si>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</si>
  <si>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</si>
  <si>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</si>
  <si>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</si>
  <si>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</si>
  <si>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</si>
  <si>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</si>
  <si>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</si>
  <si>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</si>
  <si>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</si>
  <si>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</si>
  <si>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</si>
  <si>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</si>
  <si>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</si>
  <si>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</si>
  <si>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</si>
  <si>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</si>
  <si>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</si>
  <si>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</si>
  <si>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</si>
  <si>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</si>
  <si>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</si>
  <si>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</si>
  <si>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</si>
  <si>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</si>
  <si>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</si>
  <si>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</si>
  <si>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</si>
  <si>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</si>
  <si>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</si>
  <si>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</si>
  <si>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</si>
  <si>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</si>
  <si>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</si>
  <si>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</si>
  <si>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</si>
  <si>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</si>
  <si>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</si>
  <si>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</si>
  <si>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</si>
  <si>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</si>
  <si>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</si>
  <si>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</si>
  <si>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</si>
  <si>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</si>
  <si>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</si>
  <si>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</si>
  <si>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</si>
  <si>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</si>
  <si>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</si>
  <si>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</si>
  <si>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</si>
  <si>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</si>
  <si>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</si>
  <si>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</si>
  <si>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</si>
  <si>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</si>
  <si>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</si>
  <si>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</si>
  <si>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</si>
  <si>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</si>
  <si>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</si>
  <si>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</si>
  <si>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</si>
  <si>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</si>
  <si>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</si>
  <si>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</si>
  <si>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</si>
  <si>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</si>
  <si>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</si>
  <si>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</si>
  <si>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</si>
  <si>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</si>
  <si>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</si>
  <si>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</si>
  <si>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</si>
  <si>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</si>
  <si>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</si>
  <si>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</si>
  <si>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</si>
  <si>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</si>
  <si>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</si>
  <si>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</si>
  <si>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</si>
  <si>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</si>
  <si>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</si>
  <si>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</si>
  <si>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</si>
  <si>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</si>
  <si>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</si>
  <si>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</si>
  <si>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</si>
  <si>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</si>
  <si>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</si>
  <si>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</si>
  <si>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</si>
  <si>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</si>
  <si>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</si>
  <si>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</si>
  <si>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</si>
  <si>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</si>
  <si>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</si>
  <si>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</si>
  <si>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</si>
  <si>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</si>
  <si>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</si>
  <si>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</si>
  <si>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</si>
  <si>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</si>
  <si>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</si>
  <si>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</si>
  <si>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</si>
  <si>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</si>
  <si>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</si>
  <si>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</si>
  <si>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</si>
  <si>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</si>
  <si>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</si>
  <si>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</si>
  <si>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</si>
  <si>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</si>
  <si>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</si>
  <si>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</si>
  <si>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</si>
  <si>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</si>
  <si>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</si>
  <si>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</si>
  <si>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</si>
  <si>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</si>
  <si>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</si>
  <si>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</si>
  <si>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</si>
  <si>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</si>
  <si>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</si>
  <si>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</si>
  <si>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</si>
  <si>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</si>
  <si>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</si>
  <si>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</si>
  <si>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</si>
  <si>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</si>
  <si>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</si>
  <si>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</si>
  <si>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</si>
  <si>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</si>
  <si>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</si>
  <si>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</si>
  <si>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</si>
  <si>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</si>
  <si>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</si>
  <si>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</si>
  <si>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</si>
  <si>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</si>
  <si>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</si>
  <si>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</si>
  <si>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</si>
  <si>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</si>
  <si>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</si>
  <si>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</si>
  <si>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</si>
  <si>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</si>
  <si>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</si>
  <si>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</si>
  <si>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</si>
  <si>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</si>
  <si>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</si>
  <si>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</si>
  <si>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</si>
  <si>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</si>
  <si>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</si>
  <si>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</si>
  <si>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</si>
  <si>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</si>
  <si>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</si>
  <si>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</si>
  <si>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</si>
  <si>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</si>
  <si>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</si>
  <si>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</si>
  <si>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</si>
  <si>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</si>
  <si>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</si>
  <si>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</si>
  <si>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</si>
  <si>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</si>
  <si>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</si>
  <si>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</si>
  <si>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</si>
  <si>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</si>
  <si>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</si>
  <si>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</si>
  <si>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</si>
  <si>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</si>
  <si>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</si>
  <si>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</si>
  <si>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</si>
  <si>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</si>
  <si>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</si>
  <si>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</si>
  <si>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</si>
  <si>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</si>
  <si>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</si>
  <si>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</si>
  <si>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</si>
  <si>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</si>
  <si>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</si>
  <si>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</si>
  <si>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</si>
  <si>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</si>
  <si>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</si>
  <si>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</si>
  <si>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</si>
  <si>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</si>
  <si>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</si>
  <si>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</si>
  <si>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</si>
  <si>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</si>
  <si>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</si>
  <si>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</si>
  <si>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</si>
  <si>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</si>
  <si>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</si>
  <si>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</si>
  <si>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</si>
  <si>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</si>
  <si>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</si>
  <si>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</si>
  <si>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</si>
  <si>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</si>
  <si>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</si>
  <si>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</si>
  <si>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</si>
  <si>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</si>
  <si>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</si>
  <si>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</si>
  <si>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</si>
  <si>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</si>
  <si>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</si>
  <si>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</si>
  <si>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</si>
  <si>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</si>
  <si>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</si>
  <si>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</si>
  <si>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</si>
  <si>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</si>
  <si>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</si>
  <si>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</si>
  <si>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</si>
  <si>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</si>
  <si>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</si>
  <si>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</si>
  <si>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</si>
  <si>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</si>
  <si>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</si>
  <si>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</si>
  <si>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</si>
  <si>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</si>
  <si>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</si>
  <si>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</si>
  <si>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</si>
  <si>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</si>
  <si>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</si>
  <si>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</si>
  <si>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</si>
  <si>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</si>
  <si>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</si>
  <si>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</si>
  <si>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</si>
  <si>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</si>
  <si>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</si>
  <si>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</si>
  <si>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</si>
  <si>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</si>
  <si>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</si>
  <si>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</si>
  <si>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</si>
  <si>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</si>
  <si>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</si>
  <si>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</si>
  <si>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</si>
  <si>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</si>
  <si>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</si>
  <si>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</si>
  <si>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</si>
  <si>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</si>
  <si>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</si>
  <si>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</si>
  <si>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</si>
  <si>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</si>
  <si>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</si>
  <si>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</si>
  <si>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</si>
  <si>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</si>
  <si>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</si>
  <si>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</si>
  <si>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</si>
  <si>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</si>
  <si>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</si>
  <si>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</si>
  <si>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</si>
  <si>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</si>
  <si>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</si>
  <si>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</si>
  <si>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</si>
  <si>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</si>
  <si>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</si>
  <si>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</si>
  <si>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</si>
  <si>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</si>
  <si>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</si>
  <si>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</si>
  <si>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</si>
  <si>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</si>
  <si>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</si>
  <si>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</si>
  <si>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</si>
  <si>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</si>
  <si>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</si>
  <si>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</si>
  <si>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</si>
  <si>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</si>
  <si>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</si>
  <si>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</si>
  <si>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</si>
  <si>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</si>
  <si>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</si>
  <si>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</si>
  <si>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</si>
  <si>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</si>
  <si>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</si>
  <si>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</si>
  <si>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</si>
  <si>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</si>
  <si>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</si>
  <si>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</si>
  <si>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</si>
  <si>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</si>
  <si>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</si>
  <si>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</si>
  <si>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</si>
  <si>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</si>
  <si>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</si>
  <si>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</si>
  <si>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</si>
  <si>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</si>
  <si>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</si>
  <si>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</si>
  <si>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</si>
  <si>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</si>
  <si>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</si>
  <si>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</si>
  <si>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</si>
  <si>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</si>
  <si>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</si>
  <si>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</si>
  <si>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</si>
  <si>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</si>
  <si>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</si>
  <si>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</si>
  <si>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</si>
  <si>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</si>
  <si>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</si>
  <si>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</si>
  <si>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</si>
  <si>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</si>
  <si>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</si>
  <si>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</si>
  <si>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</si>
  <si>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</si>
  <si>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</si>
  <si>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</si>
  <si>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</si>
  <si>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</si>
  <si>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</si>
  <si>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</si>
  <si>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</si>
  <si>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</si>
  <si>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</si>
  <si>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</si>
  <si>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</si>
  <si>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</si>
  <si>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</si>
  <si>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</si>
  <si>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</si>
  <si>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</si>
  <si>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</si>
  <si>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</si>
  <si>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</si>
  <si>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</si>
  <si>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</si>
  <si>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</si>
  <si>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</si>
  <si>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</si>
  <si>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</si>
  <si>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</si>
  <si>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</si>
  <si>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</si>
  <si>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</si>
  <si>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</si>
  <si>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</si>
  <si>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</si>
  <si>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</si>
  <si>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</si>
  <si>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</si>
  <si>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</si>
  <si>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</si>
  <si>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</si>
  <si>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</si>
  <si>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</si>
  <si>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</si>
  <si>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</si>
  <si>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</si>
  <si>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</si>
  <si>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</si>
  <si>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</si>
  <si>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</si>
  <si>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</si>
  <si>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</si>
  <si>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</si>
  <si>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</si>
  <si>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</si>
  <si>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</si>
  <si>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</si>
  <si>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</si>
  <si>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</si>
  <si>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</si>
  <si>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</si>
  <si>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</si>
  <si>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</si>
  <si>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</si>
  <si>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</si>
  <si>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</si>
  <si>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</si>
  <si>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</si>
  <si>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</si>
  <si>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</si>
  <si>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</si>
  <si>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</si>
  <si>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</si>
  <si>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</si>
  <si>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</si>
  <si>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</si>
  <si>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</si>
  <si>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</si>
  <si>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</si>
  <si>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</si>
  <si>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</si>
  <si>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</si>
  <si>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</si>
  <si>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</si>
  <si>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</si>
  <si>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</si>
  <si>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</si>
  <si>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</si>
  <si>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</si>
  <si>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</si>
  <si>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</si>
  <si>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</si>
  <si>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</si>
  <si>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</si>
  <si>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</si>
  <si>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</si>
  <si>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</si>
  <si>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</si>
  <si>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</si>
  <si>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</si>
  <si>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</si>
  <si>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</si>
  <si>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</si>
  <si>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</si>
  <si>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</si>
  <si>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</si>
  <si>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</si>
  <si>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</si>
  <si>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</si>
  <si>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</si>
  <si>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</si>
  <si>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</si>
  <si>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</si>
  <si>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</si>
  <si>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</si>
  <si>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</si>
  <si>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</si>
  <si>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</si>
  <si>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</si>
  <si>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</si>
  <si>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</si>
  <si>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</si>
  <si>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</si>
  <si>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</si>
  <si>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</si>
  <si>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</si>
  <si>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</si>
  <si>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</si>
  <si>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</si>
  <si>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</si>
  <si>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</si>
  <si>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</si>
  <si>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</si>
  <si>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</si>
  <si>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</si>
  <si>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</si>
  <si>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</si>
  <si>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</si>
  <si>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</si>
  <si>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</si>
  <si>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</si>
  <si>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</si>
  <si>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</si>
  <si>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</si>
  <si>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</si>
  <si>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</si>
  <si>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</si>
  <si>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</si>
  <si>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</si>
  <si>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</si>
  <si>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</si>
  <si>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</si>
  <si>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</si>
  <si>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</si>
  <si>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</si>
  <si>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</si>
  <si>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</si>
  <si>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</si>
  <si>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</si>
  <si>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</si>
  <si>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</si>
  <si>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</si>
  <si>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</si>
  <si>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</si>
  <si>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</si>
  <si>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</si>
  <si>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</si>
  <si>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</si>
  <si>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</si>
  <si>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</si>
  <si>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</si>
  <si>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</si>
  <si>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</si>
  <si>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</si>
  <si>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</si>
  <si>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</si>
  <si>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</si>
  <si>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</si>
  <si>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</si>
  <si>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</si>
  <si>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</si>
  <si>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</si>
  <si>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</si>
  <si>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</si>
  <si>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</si>
  <si>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</si>
  <si>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</si>
  <si>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</si>
  <si>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</si>
  <si>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</si>
  <si>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</si>
  <si>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</si>
  <si>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</si>
  <si>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</si>
  <si>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</si>
  <si>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</si>
  <si>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</si>
  <si>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</si>
  <si>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</si>
  <si>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</si>
  <si>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</si>
  <si>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</si>
  <si>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</si>
  <si>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</si>
  <si>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</si>
  <si>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</si>
  <si>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</si>
  <si>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</si>
  <si>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</si>
  <si>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</si>
  <si>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</si>
  <si>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</si>
  <si>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</si>
  <si>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</si>
  <si>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</si>
  <si>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</si>
  <si>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</si>
  <si>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</si>
  <si>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</si>
  <si>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</si>
  <si>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</si>
  <si>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</si>
  <si>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</si>
  <si>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</si>
  <si>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</si>
  <si>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</si>
  <si>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</si>
  <si>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</si>
  <si>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</si>
  <si>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</si>
  <si>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</si>
  <si>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</si>
  <si>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</si>
  <si>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</si>
  <si>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</si>
  <si>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</si>
  <si>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</si>
  <si>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</si>
  <si>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</si>
  <si>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</si>
  <si>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</si>
  <si>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</si>
  <si>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</si>
  <si>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</si>
  <si>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</si>
  <si>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</si>
  <si>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</si>
  <si>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</si>
  <si>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</si>
  <si>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</si>
  <si>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</si>
  <si>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</si>
  <si>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</si>
  <si>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</si>
  <si>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</si>
  <si>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</si>
  <si>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</si>
  <si>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</si>
  <si>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</si>
  <si>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</si>
  <si>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</si>
  <si>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</si>
  <si>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</si>
  <si>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</si>
  <si>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</si>
  <si>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</si>
  <si>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</si>
  <si>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</si>
  <si>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</si>
  <si>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</si>
  <si>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</si>
  <si>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</si>
  <si>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</si>
  <si>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</si>
  <si>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</si>
  <si>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</si>
  <si>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</si>
  <si>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</si>
  <si>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</si>
  <si>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</si>
  <si>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</si>
  <si>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</si>
  <si>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</si>
  <si>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</si>
  <si>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</si>
  <si>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</si>
  <si>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</si>
  <si>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</si>
  <si>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</si>
  <si>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</si>
  <si>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</si>
  <si>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</si>
  <si>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</si>
  <si>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</si>
  <si>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</si>
  <si>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</si>
  <si>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</si>
  <si>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</si>
  <si>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</si>
  <si>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</si>
  <si>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</si>
  <si>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</si>
  <si>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</si>
  <si>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</si>
  <si>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</si>
  <si>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</si>
  <si>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</si>
  <si>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</si>
  <si>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</si>
  <si>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</si>
  <si>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</si>
  <si>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</si>
  <si>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</si>
  <si>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</si>
  <si>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</si>
  <si>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</si>
  <si>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</si>
  <si>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</si>
  <si>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</si>
  <si>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</si>
  <si>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</si>
  <si>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</si>
  <si>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</si>
  <si>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</si>
  <si>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</si>
  <si>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</si>
  <si>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</si>
  <si>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</si>
  <si>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</si>
  <si>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</si>
  <si>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</si>
  <si>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</si>
  <si>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</si>
  <si>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</si>
  <si>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</si>
  <si>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</si>
  <si>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</si>
  <si>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</si>
  <si>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</si>
  <si>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</si>
  <si>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</si>
  <si>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</si>
  <si>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</si>
  <si>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</si>
  <si>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</si>
  <si>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</si>
  <si>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</si>
  <si>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</si>
  <si>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</si>
  <si>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</si>
  <si>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</si>
  <si>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</si>
  <si>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</si>
  <si>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</si>
  <si>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</si>
  <si>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</si>
  <si>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</si>
  <si>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</si>
  <si>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</si>
  <si>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</si>
  <si>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</si>
  <si>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</si>
  <si>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</si>
  <si>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</si>
  <si>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</si>
  <si>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</si>
  <si>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</si>
  <si>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</si>
  <si>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</si>
  <si>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</si>
  <si>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</si>
  <si>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</si>
  <si>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</si>
  <si>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</si>
  <si>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</si>
  <si>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</si>
  <si>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</si>
  <si>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</si>
  <si>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</si>
  <si>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</si>
  <si>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</si>
  <si>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</si>
  <si>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</si>
  <si>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</si>
  <si>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</si>
  <si>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</si>
  <si>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</si>
  <si>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</si>
  <si>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</si>
  <si>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</si>
  <si>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</si>
  <si>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</si>
  <si>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</si>
  <si>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</si>
  <si>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</si>
  <si>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</si>
  <si>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</si>
  <si>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</si>
  <si>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</si>
  <si>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</si>
  <si>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</si>
  <si>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</si>
  <si>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</si>
  <si>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</si>
  <si>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</si>
  <si>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</si>
  <si>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</si>
  <si>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</si>
  <si>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</si>
  <si>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</si>
  <si>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</si>
  <si>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</si>
  <si>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</si>
  <si>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</si>
  <si>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</si>
  <si>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</si>
  <si>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</si>
  <si>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</si>
  <si>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</si>
  <si>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</si>
  <si>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</si>
  <si>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</si>
  <si>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</si>
  <si>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</si>
  <si>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</si>
  <si>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</si>
  <si>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</si>
  <si>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</si>
  <si>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</si>
  <si>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</si>
  <si>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</si>
  <si>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</si>
  <si>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</si>
  <si>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</si>
  <si>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</si>
  <si>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</si>
  <si>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</si>
  <si>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</si>
  <si>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</si>
  <si>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</si>
  <si>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</si>
  <si>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</si>
  <si>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</si>
  <si>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</si>
  <si>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</si>
  <si>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</si>
  <si>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</si>
  <si>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</si>
  <si>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</si>
  <si>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</si>
  <si>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</si>
  <si>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</si>
  <si>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</si>
  <si>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</si>
  <si>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</si>
  <si>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</si>
  <si>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</si>
  <si>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</si>
  <si>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</si>
  <si>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</si>
  <si>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</si>
  <si>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</si>
  <si>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</si>
  <si>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</si>
  <si>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</si>
  <si>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</si>
  <si>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</si>
  <si>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</si>
  <si>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</si>
  <si>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</si>
  <si>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</si>
  <si>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</si>
  <si>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</si>
  <si>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</si>
  <si>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</si>
  <si>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</si>
  <si>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</si>
  <si>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</si>
  <si>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</si>
  <si>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</si>
  <si>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</si>
  <si>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</si>
  <si>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</si>
  <si>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</si>
  <si>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</si>
  <si>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</si>
  <si>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</si>
  <si>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</si>
  <si>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</si>
  <si>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</si>
  <si>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</si>
  <si>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</si>
  <si>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</si>
  <si>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</si>
  <si>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</si>
  <si>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</si>
  <si>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</si>
  <si>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</si>
  <si>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</si>
  <si>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</si>
  <si>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</si>
  <si>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</si>
  <si>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</si>
  <si>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</si>
  <si>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</si>
  <si>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</si>
  <si>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</si>
  <si>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</si>
  <si>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</si>
  <si>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</si>
  <si>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</si>
  <si>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</si>
  <si>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</si>
  <si>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</si>
  <si>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</si>
  <si>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</si>
  <si>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</si>
  <si>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</si>
  <si>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</si>
  <si>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</si>
  <si>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</si>
  <si>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</si>
  <si>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</si>
  <si>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</si>
  <si>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</si>
  <si>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</si>
  <si>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</si>
  <si>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</si>
  <si>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</si>
  <si>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</si>
  <si>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</si>
  <si>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</si>
  <si>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</si>
  <si>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</si>
  <si>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</si>
  <si>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</si>
  <si>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</si>
  <si>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</si>
  <si>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</si>
  <si>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</si>
  <si>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</si>
  <si>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</si>
  <si>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</si>
  <si>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</si>
  <si>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</si>
  <si>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</si>
  <si>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</si>
  <si>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</si>
  <si>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</si>
  <si>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</si>
  <si>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</si>
  <si>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</si>
  <si>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</si>
  <si>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</si>
  <si>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</si>
  <si>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</si>
  <si>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</si>
  <si>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</si>
  <si>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</si>
  <si>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</si>
  <si>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</si>
  <si>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</si>
  <si>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</si>
  <si>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</si>
  <si>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</si>
  <si>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</si>
  <si>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</si>
  <si>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</si>
  <si>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</si>
  <si>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</si>
  <si>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</si>
  <si>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</si>
  <si>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</si>
  <si>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</si>
  <si>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</si>
  <si>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</si>
  <si>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</si>
  <si>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</si>
  <si>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</si>
  <si>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</si>
  <si>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</si>
  <si>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</si>
  <si>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</si>
  <si>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</si>
  <si>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</si>
  <si>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</si>
  <si>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</si>
  <si>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</si>
  <si>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</si>
  <si>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</si>
  <si>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</si>
  <si>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</si>
  <si>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</si>
  <si>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</si>
  <si>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</si>
  <si>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</si>
  <si>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</si>
  <si>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</si>
  <si>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</si>
  <si>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</si>
  <si>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</si>
  <si>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</si>
  <si>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</si>
  <si>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</si>
  <si>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</si>
  <si>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</si>
  <si>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</si>
  <si>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</si>
  <si>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</si>
  <si>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</si>
  <si>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</si>
  <si>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</si>
  <si>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</si>
  <si>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</si>
  <si>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</si>
  <si>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</si>
  <si>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</si>
  <si>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</si>
  <si>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</si>
  <si>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</si>
  <si>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</si>
  <si>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</si>
  <si>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</si>
  <si>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</si>
  <si>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</si>
  <si>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</si>
  <si>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</si>
  <si>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</si>
  <si>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</si>
  <si>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</si>
  <si>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</si>
  <si>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</si>
  <si>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</si>
  <si>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</si>
  <si>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</si>
  <si>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</si>
  <si>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</si>
  <si>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</si>
  <si>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</si>
  <si>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</si>
  <si>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</si>
  <si>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</si>
  <si>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</si>
  <si>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</si>
  <si>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</si>
  <si>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</si>
  <si>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</si>
  <si>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</si>
  <si>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</si>
  <si>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</si>
  <si>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</si>
  <si>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</si>
  <si>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</si>
  <si>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</si>
  <si>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</si>
  <si>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</si>
  <si>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</si>
  <si>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</si>
  <si>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</si>
  <si>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</si>
  <si>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</si>
  <si>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</si>
  <si>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</si>
  <si>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</si>
  <si>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</si>
  <si>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</si>
  <si>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</si>
  <si>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</si>
  <si>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</si>
  <si>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</si>
  <si>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</si>
  <si>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</si>
  <si>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</si>
  <si>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</si>
  <si>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</si>
  <si>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</si>
  <si>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</si>
  <si>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</si>
  <si>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</si>
  <si>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</si>
  <si>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</si>
  <si>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</si>
  <si>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</si>
  <si>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</si>
  <si>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</si>
  <si>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</si>
  <si>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</si>
  <si>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</si>
  <si>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</si>
  <si>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</si>
  <si>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</si>
  <si>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</si>
  <si>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</si>
  <si>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</si>
  <si>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</si>
  <si>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</si>
  <si>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</si>
  <si>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</si>
  <si>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</si>
  <si>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</si>
  <si>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</si>
  <si>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</si>
  <si>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</si>
  <si>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</si>
  <si>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</si>
  <si>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</si>
  <si>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</si>
  <si>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</si>
  <si>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</si>
  <si>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</si>
  <si>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</si>
  <si>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</si>
  <si>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</si>
  <si>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</si>
  <si>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</si>
  <si>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</si>
  <si>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</si>
  <si>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</si>
  <si>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</si>
  <si>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</si>
  <si>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</si>
  <si>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</si>
  <si>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</si>
  <si>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</si>
  <si>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</si>
  <si>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</si>
  <si>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</si>
  <si>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</si>
  <si>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</si>
  <si>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</si>
  <si>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</si>
  <si>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</si>
  <si>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</si>
  <si>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</si>
  <si>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</si>
  <si>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</si>
  <si>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</si>
  <si>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</si>
  <si>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</si>
  <si>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</si>
  <si>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</si>
  <si>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</si>
  <si>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</si>
  <si>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</si>
  <si>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</si>
  <si>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</si>
  <si>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</si>
  <si>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</si>
  <si>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</si>
  <si>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</si>
  <si>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</si>
  <si>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</si>
  <si>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</si>
  <si>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</si>
  <si>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</si>
  <si>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</si>
  <si>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</si>
  <si>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</si>
  <si>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</si>
  <si>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</si>
  <si>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</si>
  <si>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</si>
  <si>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</si>
  <si>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</si>
  <si>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</si>
  <si>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</si>
  <si>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</si>
  <si>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</si>
  <si>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</si>
  <si>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</si>
  <si>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</si>
  <si>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</si>
  <si>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</si>
  <si>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</si>
  <si>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</si>
  <si>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</si>
  <si>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</si>
  <si>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</si>
  <si>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</si>
  <si>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</si>
  <si>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</si>
  <si>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</si>
  <si>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</si>
  <si>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</si>
  <si>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</si>
  <si>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</si>
  <si>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</si>
  <si>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</si>
  <si>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</si>
  <si>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</si>
  <si>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</si>
  <si>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</si>
  <si>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</si>
  <si>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</si>
  <si>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</si>
  <si>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</si>
  <si>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</si>
  <si>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</si>
  <si>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</si>
  <si>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</si>
  <si>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</si>
  <si>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</si>
  <si>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</si>
  <si>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</si>
  <si>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</si>
  <si>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</si>
  <si>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</si>
  <si>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</si>
  <si>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</si>
  <si>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</si>
  <si>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</si>
  <si>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</si>
  <si>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</si>
  <si>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</si>
  <si>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</si>
  <si>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</si>
  <si>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</si>
  <si>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</si>
  <si>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</si>
  <si>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</si>
  <si>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</si>
  <si>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</si>
  <si>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</si>
  <si>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</si>
  <si>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</si>
  <si>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</si>
  <si>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</si>
  <si>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</si>
  <si>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</si>
  <si>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</si>
  <si>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</si>
  <si>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</si>
  <si>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</si>
  <si>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</si>
  <si>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</si>
  <si>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</si>
  <si>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</si>
  <si>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</si>
  <si>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</si>
  <si>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</si>
  <si>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</si>
  <si>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</si>
  <si>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</si>
  <si>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</si>
  <si>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</si>
  <si>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</si>
  <si>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</si>
  <si>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</si>
  <si>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</si>
  <si>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</si>
  <si>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</si>
  <si>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</si>
  <si>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</si>
  <si>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</si>
  <si>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</si>
  <si>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</si>
  <si>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</si>
  <si>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</si>
  <si>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</si>
  <si>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</si>
  <si>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</si>
  <si>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</si>
  <si>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</si>
  <si>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</si>
  <si>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</si>
  <si>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</si>
  <si>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</si>
  <si>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</si>
  <si>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</si>
  <si>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</si>
  <si>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</si>
  <si>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</si>
  <si>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</si>
  <si>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</si>
  <si>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</si>
  <si>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</si>
  <si>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</si>
  <si>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</si>
  <si>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</si>
  <si>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</si>
  <si>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</si>
  <si>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</si>
  <si>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</si>
  <si>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</si>
  <si>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</si>
  <si>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</si>
  <si>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</si>
  <si>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</si>
  <si>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</si>
  <si>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</si>
  <si>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</si>
  <si>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</si>
  <si>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</si>
  <si>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</si>
  <si>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</si>
  <si>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</si>
  <si>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</si>
  <si>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</si>
  <si>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</si>
  <si>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</si>
  <si>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</si>
  <si>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</si>
  <si>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</si>
  <si>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</si>
  <si>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</si>
  <si>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</si>
  <si>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</si>
  <si>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</si>
  <si>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</si>
  <si>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</si>
  <si>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</si>
  <si>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</si>
  <si>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</si>
  <si>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</si>
  <si>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</si>
  <si>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</si>
  <si>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</si>
  <si>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</si>
  <si>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</si>
  <si>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</si>
  <si>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</si>
  <si>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</si>
  <si>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</si>
  <si>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</si>
  <si>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</si>
  <si>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</si>
  <si>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</si>
  <si>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</si>
  <si>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</si>
  <si>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</si>
  <si>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</si>
  <si>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</si>
  <si>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</si>
  <si>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</si>
  <si>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</si>
  <si>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</si>
  <si>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</si>
  <si>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</si>
  <si>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</si>
  <si>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</si>
  <si>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</si>
  <si>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</si>
  <si>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</si>
  <si>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</si>
  <si>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</si>
  <si>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</si>
  <si>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</si>
  <si>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</si>
  <si>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</si>
  <si>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</si>
  <si>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</si>
  <si>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</si>
  <si>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</si>
  <si>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</si>
  <si>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</si>
  <si>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</si>
  <si>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</si>
  <si>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</si>
  <si>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</si>
  <si>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</si>
  <si>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</si>
  <si>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</si>
  <si>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</si>
  <si>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</si>
  <si>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</si>
  <si>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</si>
  <si>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</si>
  <si>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</si>
  <si>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</si>
  <si>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</si>
  <si>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</si>
  <si>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</si>
  <si>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</si>
  <si>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</si>
  <si>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</si>
  <si>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</si>
  <si>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</si>
  <si>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</si>
  <si>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</si>
  <si>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</si>
  <si>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</si>
  <si>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</si>
  <si>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</si>
  <si>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</si>
  <si>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</si>
  <si>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</si>
  <si>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</si>
  <si>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</si>
  <si>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</si>
  <si>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</si>
  <si>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</si>
  <si>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</si>
  <si>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</si>
  <si>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</si>
  <si>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</si>
  <si>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</si>
  <si>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</si>
  <si>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</si>
  <si>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</si>
  <si>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</si>
  <si>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</si>
  <si>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</si>
  <si>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</si>
  <si>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</si>
  <si>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</si>
  <si>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</si>
  <si>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</si>
  <si>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</si>
  <si>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</si>
  <si>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</si>
  <si>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</si>
  <si>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</si>
  <si>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</si>
  <si>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</si>
  <si>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</si>
  <si>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</si>
  <si>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</si>
  <si>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</si>
  <si>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</si>
  <si>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</si>
  <si>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</si>
  <si>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</si>
  <si>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</si>
  <si>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</si>
  <si>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</si>
  <si>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</si>
  <si>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</si>
  <si>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</si>
  <si>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</si>
  <si>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</si>
  <si>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</si>
  <si>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</si>
  <si>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</si>
  <si>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</si>
  <si>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</si>
  <si>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</si>
  <si>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</si>
  <si>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</si>
  <si>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</si>
  <si>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</si>
  <si>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</si>
  <si>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</si>
  <si>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</si>
  <si>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</si>
  <si>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</si>
  <si>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</si>
  <si>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</si>
  <si>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</si>
  <si>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</si>
  <si>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</si>
  <si>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</si>
  <si>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</si>
  <si>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</si>
  <si>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</si>
  <si>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</si>
  <si>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</si>
  <si>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</si>
  <si>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</si>
  <si>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</si>
  <si>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</si>
  <si>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</si>
  <si>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</si>
  <si>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</si>
  <si>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</si>
  <si>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</si>
  <si>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</si>
  <si>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</si>
  <si>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</si>
  <si>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</si>
  <si>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</si>
  <si>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</si>
  <si>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</si>
  <si>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</si>
  <si>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</si>
  <si>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</si>
  <si>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</si>
  <si>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</si>
  <si>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</si>
  <si>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</si>
  <si>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</si>
  <si>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</si>
  <si>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</si>
  <si>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</si>
  <si>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</si>
  <si>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</si>
  <si>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</si>
  <si>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</si>
  <si>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</si>
  <si>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</si>
  <si>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</si>
  <si>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</si>
  <si>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</si>
  <si>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</si>
  <si>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</si>
  <si>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</si>
  <si>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</si>
  <si>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</si>
  <si>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</si>
  <si>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</si>
  <si>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</si>
  <si>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</si>
  <si>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</si>
  <si>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</si>
  <si>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</si>
  <si>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</si>
  <si>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</si>
  <si>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</si>
  <si>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</si>
  <si>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</si>
  <si>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</si>
  <si>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</si>
  <si>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</si>
  <si>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</si>
  <si>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</si>
  <si>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</si>
  <si>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</si>
  <si>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</si>
  <si>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</si>
  <si>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</si>
  <si>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</si>
  <si>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</si>
  <si>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</si>
  <si>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</si>
  <si>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</si>
  <si>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</si>
  <si>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</si>
  <si>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</si>
  <si>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</si>
  <si>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</si>
  <si>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</si>
  <si>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</si>
  <si>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</si>
  <si>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</si>
  <si>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</si>
  <si>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</si>
  <si>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</si>
  <si>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</si>
  <si>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</si>
  <si>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</si>
  <si>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</si>
  <si>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</si>
  <si>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</si>
  <si>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</si>
  <si>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</si>
  <si>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</si>
  <si>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</si>
  <si>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</si>
  <si>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</si>
  <si>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</si>
  <si>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</si>
  <si>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</si>
  <si>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</si>
  <si>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</si>
  <si>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</si>
  <si>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</si>
  <si>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</si>
  <si>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</si>
  <si>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</si>
  <si>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</si>
  <si>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</si>
  <si>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</si>
  <si>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</si>
  <si>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</si>
  <si>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</si>
  <si>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</si>
  <si>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</si>
  <si>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</si>
  <si>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</si>
  <si>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</si>
  <si>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</si>
  <si>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</si>
  <si>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</si>
  <si>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</si>
  <si>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</si>
  <si>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</si>
  <si>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</si>
  <si>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</si>
  <si>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</si>
  <si>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</si>
  <si>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</si>
  <si>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</si>
  <si>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</si>
  <si>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</si>
  <si>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</si>
  <si>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</si>
  <si>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</si>
  <si>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</si>
  <si>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</si>
  <si>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</si>
  <si>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</si>
  <si>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</si>
  <si>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</si>
  <si>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</si>
  <si>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</si>
  <si>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</si>
  <si>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</si>
  <si>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</si>
  <si>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</si>
  <si>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</si>
  <si>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</si>
  <si>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</si>
  <si>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</si>
  <si>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</si>
  <si>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</si>
  <si>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</si>
  <si>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</si>
  <si>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</si>
  <si>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</si>
  <si>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</si>
  <si>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</si>
  <si>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</si>
  <si>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</si>
  <si>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</si>
  <si>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</si>
  <si>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</si>
  <si>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</si>
  <si>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</si>
  <si>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</si>
  <si>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</si>
  <si>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</si>
  <si>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</si>
  <si>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</si>
  <si>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</si>
  <si>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</si>
  <si>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</si>
  <si>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</si>
  <si>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</si>
  <si>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</si>
  <si>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</si>
  <si>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</si>
  <si>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</si>
  <si>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</si>
  <si>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</si>
  <si>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</si>
  <si>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</si>
  <si>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</si>
  <si>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</si>
  <si>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</si>
  <si>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</si>
  <si>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</si>
  <si>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</si>
  <si>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</si>
  <si>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</si>
  <si>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</si>
  <si>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</si>
  <si>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</si>
  <si>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</si>
  <si>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</si>
  <si>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</si>
  <si>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</si>
  <si>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</si>
  <si>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</si>
  <si>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</si>
  <si>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</si>
  <si>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</si>
  <si>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</si>
  <si>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</si>
  <si>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</si>
  <si>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</si>
  <si>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</si>
  <si>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</si>
  <si>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</si>
  <si>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</si>
  <si>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</si>
  <si>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</si>
  <si>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</si>
  <si>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</si>
  <si>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</si>
  <si>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</si>
  <si>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</si>
  <si>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</si>
  <si>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</si>
  <si>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</si>
  <si>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</si>
  <si>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</si>
  <si>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</si>
  <si>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</si>
  <si>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</si>
  <si>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</si>
  <si>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</si>
  <si>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</si>
  <si>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</si>
  <si>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</si>
  <si>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</si>
  <si>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</si>
  <si>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</si>
  <si>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</si>
  <si>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</si>
  <si>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</si>
  <si>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</si>
  <si>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</si>
  <si>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</si>
  <si>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</si>
  <si>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</si>
  <si>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</si>
  <si>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</si>
  <si>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</si>
  <si>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</si>
  <si>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</si>
  <si>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</si>
  <si>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</si>
  <si>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</si>
  <si>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</si>
  <si>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</si>
  <si>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</si>
  <si>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</si>
  <si>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</si>
  <si>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</si>
  <si>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</si>
  <si>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</si>
  <si>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</si>
  <si>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</si>
  <si>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</si>
  <si>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</si>
  <si>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</si>
  <si>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</si>
  <si>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</si>
  <si>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</si>
  <si>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</si>
  <si>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</si>
  <si>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</si>
  <si>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</si>
  <si>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</si>
  <si>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</si>
  <si>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</si>
  <si>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</si>
  <si>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</si>
  <si>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</si>
  <si>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</si>
  <si>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</si>
  <si>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</si>
  <si>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</si>
  <si>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</si>
  <si>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</si>
  <si>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</si>
  <si>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</si>
  <si>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</si>
  <si>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</si>
  <si>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</si>
  <si>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</si>
  <si>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</si>
  <si>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</si>
  <si>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</si>
  <si>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</si>
  <si>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</si>
  <si>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</si>
  <si>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</si>
  <si>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</si>
  <si>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</si>
  <si>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</si>
  <si>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</si>
  <si>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</si>
  <si>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</si>
  <si>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</si>
  <si>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</si>
  <si>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</si>
  <si>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</si>
  <si>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</si>
  <si>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</si>
  <si>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</si>
  <si>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</si>
  <si>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</si>
  <si>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</si>
  <si>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</si>
  <si>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</si>
  <si>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</si>
  <si>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</si>
  <si>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</si>
  <si>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</si>
  <si>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</si>
  <si>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</si>
  <si>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</si>
  <si>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</si>
  <si>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</si>
  <si>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</si>
  <si>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</si>
  <si>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</si>
  <si>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</si>
  <si>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</si>
  <si>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</si>
  <si>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</si>
  <si>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</si>
  <si>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</si>
  <si>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</si>
  <si>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</si>
  <si>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</si>
  <si>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</si>
  <si>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</si>
  <si>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</si>
  <si>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</si>
  <si>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</si>
  <si>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</si>
  <si>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</si>
  <si>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</si>
  <si>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</si>
  <si>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</si>
  <si>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</si>
  <si>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</si>
  <si>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</si>
  <si>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</si>
  <si>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</si>
  <si>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</si>
  <si>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</si>
  <si>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</si>
  <si>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</si>
  <si>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</si>
  <si>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</si>
  <si>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</si>
  <si>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</si>
  <si>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</si>
  <si>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</si>
  <si>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</si>
  <si>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</si>
  <si>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</si>
  <si>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</si>
  <si>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</si>
  <si>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</si>
  <si>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</si>
  <si>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</si>
  <si>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</si>
  <si>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</si>
  <si>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</si>
  <si>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</si>
  <si>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</si>
  <si>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</si>
  <si>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</si>
  <si>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</si>
  <si>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</si>
  <si>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</si>
  <si>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</si>
  <si>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</si>
  <si>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</si>
  <si>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</si>
  <si>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</si>
  <si>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</si>
  <si>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</si>
  <si>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</si>
  <si>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</si>
  <si>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</si>
  <si>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</si>
  <si>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</si>
  <si>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</si>
  <si>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</si>
  <si>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</si>
  <si>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</si>
  <si>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</si>
  <si>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</si>
  <si>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</si>
  <si>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</si>
  <si>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</si>
  <si>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</si>
  <si>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</si>
  <si>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</si>
  <si>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</si>
  <si>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</si>
  <si>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</si>
  <si>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</si>
  <si>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</si>
  <si>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</si>
  <si>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</si>
  <si>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</si>
  <si>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</si>
  <si>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</si>
  <si>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</si>
  <si>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</si>
  <si>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</si>
  <si>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</si>
  <si>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</si>
  <si>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</si>
  <si>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</si>
  <si>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</si>
  <si>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</si>
  <si>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</si>
  <si>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</si>
  <si>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</si>
  <si>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</si>
  <si>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</si>
  <si>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</si>
  <si>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</si>
  <si>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</si>
  <si>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</si>
  <si>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</si>
  <si>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</si>
  <si>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</si>
  <si>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</si>
  <si>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</si>
  <si>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</si>
  <si>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</si>
  <si>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</si>
  <si>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</si>
  <si>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</si>
  <si>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</si>
  <si>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</si>
  <si>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</si>
  <si>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</si>
  <si>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</si>
  <si>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</si>
  <si>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</si>
  <si>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</si>
  <si>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</si>
  <si>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</si>
  <si>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</si>
  <si>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</si>
  <si>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</si>
  <si>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</si>
  <si>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</si>
  <si>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</si>
  <si>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</si>
  <si>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</si>
  <si>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</si>
  <si>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</si>
  <si>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</si>
  <si>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</si>
  <si>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</si>
  <si>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</si>
  <si>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</si>
  <si>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</si>
  <si>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</si>
  <si>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</si>
  <si>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</si>
  <si>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</si>
  <si>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</si>
  <si>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</si>
  <si>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</si>
  <si>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</si>
  <si>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</si>
  <si>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</si>
  <si>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</si>
  <si>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</si>
  <si>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</si>
  <si>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</si>
  <si>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</si>
  <si>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</si>
  <si>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</si>
  <si>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</si>
  <si>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</si>
  <si>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</si>
  <si>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</si>
  <si>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</si>
  <si>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</si>
  <si>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</si>
  <si>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</si>
  <si>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</si>
  <si>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</si>
  <si>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</si>
  <si>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</si>
  <si>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</si>
  <si>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</si>
  <si>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</si>
  <si>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</si>
  <si>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</si>
  <si>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</si>
  <si>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</si>
  <si>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</si>
  <si>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</si>
  <si>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</si>
  <si>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</si>
  <si>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</si>
  <si>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</si>
  <si>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</si>
  <si>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</si>
  <si>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</si>
  <si>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</si>
  <si>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</si>
  <si>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</si>
  <si>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</si>
  <si>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</si>
  <si>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</si>
  <si>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</si>
  <si>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</si>
  <si>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</si>
  <si>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</si>
  <si>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</si>
  <si>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</si>
  <si>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</si>
  <si>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</si>
  <si>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</si>
  <si>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</si>
  <si>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</si>
  <si>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</si>
  <si>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</si>
  <si>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</si>
  <si>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</si>
  <si>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</si>
  <si>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</si>
  <si>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</si>
  <si>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</si>
  <si>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</si>
  <si>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</si>
  <si>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</si>
  <si>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</si>
  <si>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</si>
  <si>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</si>
  <si>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</si>
  <si>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</si>
  <si>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</si>
  <si>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</si>
  <si>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</si>
  <si>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</si>
  <si>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</si>
  <si>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</si>
  <si>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</si>
  <si>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</si>
  <si>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</si>
  <si>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</si>
  <si>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</si>
  <si>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</si>
  <si>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</si>
  <si>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</si>
  <si>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</si>
  <si>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</si>
  <si>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</si>
  <si>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</si>
  <si>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</si>
  <si>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</si>
  <si>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</si>
  <si>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</si>
  <si>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</si>
  <si>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</si>
  <si>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</si>
  <si>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</si>
  <si>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</si>
  <si>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</si>
  <si>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</si>
  <si>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</si>
  <si>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</si>
  <si>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</si>
  <si>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</si>
  <si>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</si>
  <si>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</si>
  <si>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</si>
  <si>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</si>
  <si>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</si>
  <si>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</si>
  <si>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</si>
  <si>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</si>
  <si>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</si>
  <si>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</si>
  <si>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</si>
  <si>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</si>
  <si>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</si>
  <si>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</si>
  <si>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</si>
  <si>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</si>
  <si>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</si>
  <si>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</si>
  <si>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</si>
  <si>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</si>
  <si>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</si>
  <si>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</si>
  <si>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</si>
  <si>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</si>
  <si>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</si>
  <si>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</si>
  <si>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</si>
  <si>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</si>
  <si>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</si>
  <si>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</si>
  <si>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</si>
  <si>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</si>
  <si>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</si>
  <si>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</si>
  <si>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</si>
  <si>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</si>
  <si>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</si>
  <si>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</si>
  <si>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</si>
  <si>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</si>
  <si>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</si>
  <si>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</si>
  <si>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</si>
  <si>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</si>
  <si>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</si>
  <si>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</si>
  <si>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</si>
  <si>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</si>
  <si>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</si>
  <si>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</si>
  <si>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</si>
  <si>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</si>
  <si>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</si>
  <si>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</si>
  <si>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</si>
  <si>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</si>
  <si>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</si>
  <si>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</si>
  <si>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</si>
  <si>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</si>
  <si>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</si>
  <si>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</si>
  <si>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</si>
  <si>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</si>
  <si>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</si>
  <si>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</si>
  <si>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</si>
  <si>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</si>
  <si>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</si>
  <si>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</si>
  <si>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</si>
  <si>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</si>
  <si>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</si>
  <si>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</si>
  <si>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</si>
  <si>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</si>
  <si>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</si>
  <si>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</si>
  <si>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</si>
  <si>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</si>
  <si>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</si>
  <si>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</si>
  <si>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</si>
  <si>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</si>
  <si>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</si>
  <si>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</si>
  <si>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</si>
  <si>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</si>
  <si>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</si>
  <si>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</si>
  <si>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</si>
  <si>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</si>
  <si>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</si>
  <si>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</si>
  <si>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</si>
  <si>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</si>
  <si>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</si>
  <si>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</si>
  <si>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</si>
  <si>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</si>
  <si>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</si>
  <si>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</si>
  <si>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</si>
  <si>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</si>
  <si>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</si>
  <si>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</si>
  <si>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</si>
  <si>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</si>
  <si>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</si>
  <si>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</si>
  <si>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</si>
  <si>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</si>
  <si>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</si>
  <si>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</si>
  <si>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</si>
  <si>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</si>
  <si>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</si>
  <si>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</si>
  <si>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</si>
  <si>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</si>
  <si>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</si>
  <si>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</si>
  <si>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</si>
  <si>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</si>
  <si>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</si>
  <si>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</si>
  <si>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</si>
  <si>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</si>
  <si>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</si>
  <si>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</si>
  <si>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</si>
  <si>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</si>
  <si>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</si>
  <si>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</si>
  <si>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</si>
  <si>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</si>
  <si>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</si>
  <si>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</si>
  <si>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</si>
  <si>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</si>
  <si>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</si>
  <si>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</si>
  <si>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</si>
  <si>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</si>
  <si>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</si>
  <si>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</si>
  <si>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</si>
  <si>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</si>
  <si>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</si>
  <si>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</si>
  <si>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</si>
  <si>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</si>
  <si>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</si>
  <si>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</si>
  <si>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</si>
  <si>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</si>
  <si>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</si>
  <si>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</si>
  <si>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</si>
  <si>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</si>
  <si>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</si>
  <si>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</si>
  <si>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</si>
  <si>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</si>
  <si>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</si>
  <si>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</si>
  <si>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</si>
  <si>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</si>
  <si>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</si>
  <si>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</si>
  <si>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</si>
  <si>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</si>
  <si>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</si>
  <si>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</si>
  <si>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</si>
  <si>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</si>
  <si>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</si>
  <si>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</si>
  <si>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</si>
  <si>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</si>
  <si>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</si>
  <si>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</si>
  <si>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</si>
  <si>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</si>
  <si>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</si>
  <si>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</si>
  <si>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</si>
  <si>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</si>
  <si>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</si>
  <si>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</si>
  <si>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</si>
  <si>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</si>
  <si>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</si>
  <si>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</si>
  <si>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</si>
  <si>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</si>
  <si>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</si>
  <si>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</si>
  <si>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</si>
  <si>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</si>
  <si>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</si>
  <si>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</si>
  <si>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</si>
  <si>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</si>
  <si>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</si>
  <si>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</si>
  <si>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</si>
  <si>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</si>
  <si>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</si>
  <si>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</si>
  <si>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</si>
  <si>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</si>
  <si>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</si>
  <si>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</si>
  <si>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</si>
  <si>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</si>
  <si>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</si>
  <si>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</si>
  <si>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</si>
  <si>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</si>
  <si>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</si>
  <si>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</si>
  <si>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</si>
  <si>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</si>
  <si>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</si>
  <si>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</si>
  <si>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</si>
  <si>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</si>
  <si>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</si>
  <si>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</si>
  <si>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</si>
  <si>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</si>
  <si>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</si>
  <si>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</si>
  <si>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</si>
  <si>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</si>
  <si>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</si>
  <si>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</si>
  <si>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</si>
  <si>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</si>
  <si>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</si>
  <si>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</si>
  <si>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</si>
  <si>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</si>
  <si>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</si>
  <si>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</si>
  <si>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</si>
  <si>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</si>
  <si>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</si>
  <si>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</si>
  <si>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</si>
  <si>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</si>
  <si>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</si>
  <si>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</si>
  <si>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</si>
  <si>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</si>
  <si>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</si>
  <si>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</si>
  <si>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</si>
  <si>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</si>
  <si>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</si>
  <si>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</si>
  <si>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</si>
  <si>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</si>
  <si>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</si>
  <si>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</si>
  <si>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</si>
  <si>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</si>
  <si>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</si>
  <si>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</si>
  <si>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</si>
  <si>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</si>
  <si>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</si>
  <si>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</si>
  <si>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</si>
  <si>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</si>
  <si>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</si>
  <si>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</si>
  <si>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</si>
  <si>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</si>
  <si>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</si>
  <si>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</si>
  <si>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</si>
  <si>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</si>
  <si>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</si>
  <si>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</si>
  <si>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</si>
  <si>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</si>
  <si>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</si>
  <si>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</si>
  <si>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</si>
  <si>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</si>
  <si>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</si>
  <si>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</si>
  <si>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</si>
  <si>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</si>
  <si>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</si>
  <si>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</si>
  <si>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</si>
  <si>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</si>
  <si>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</si>
  <si>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</si>
  <si>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</si>
  <si>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</si>
  <si>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</si>
  <si>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</si>
  <si>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</si>
  <si>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</si>
  <si>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</si>
  <si>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</si>
  <si>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</si>
  <si>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</si>
  <si>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</si>
  <si>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</si>
  <si>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</si>
  <si>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</si>
  <si>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</si>
  <si>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</si>
  <si>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</si>
  <si>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</si>
  <si>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</si>
  <si>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</si>
  <si>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</si>
  <si>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</si>
  <si>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</si>
  <si>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</si>
  <si>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</si>
  <si>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</si>
  <si>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</si>
  <si>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</si>
  <si>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</si>
  <si>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</si>
  <si>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</si>
  <si>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</si>
  <si>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</si>
  <si>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</si>
  <si>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</si>
  <si>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</si>
  <si>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</si>
  <si>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</si>
  <si>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</si>
  <si>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</si>
  <si>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</si>
  <si>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</si>
  <si>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</si>
  <si>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</si>
  <si>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</si>
  <si>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</si>
  <si>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</si>
  <si>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</si>
  <si>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</si>
  <si>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</si>
  <si>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</si>
  <si>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</si>
  <si>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</si>
  <si>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</si>
  <si>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</si>
  <si>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</si>
  <si>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</si>
  <si>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</si>
  <si>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</si>
  <si>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</si>
  <si>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</si>
  <si>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</si>
  <si>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</si>
  <si>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</si>
  <si>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</si>
  <si>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</si>
  <si>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</si>
  <si>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</si>
  <si>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</si>
  <si>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</si>
  <si>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</si>
  <si>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</si>
  <si>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</si>
  <si>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</si>
  <si>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</si>
  <si>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</si>
  <si>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</si>
  <si>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</si>
  <si>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</si>
  <si>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</si>
  <si>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</si>
  <si>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</si>
  <si>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</si>
  <si>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</si>
  <si>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</si>
  <si>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</si>
  <si>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</si>
  <si>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</si>
  <si>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</si>
  <si>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</si>
  <si>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</si>
  <si>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</si>
  <si>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</si>
  <si>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</si>
  <si>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</si>
  <si>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</si>
  <si>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</si>
  <si>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</si>
  <si>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</si>
  <si>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</si>
  <si>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</si>
  <si>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</si>
  <si>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</si>
  <si>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</si>
  <si>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</si>
  <si>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</si>
  <si>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</si>
  <si>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</si>
  <si>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</si>
  <si>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</si>
  <si>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</si>
  <si>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</si>
  <si>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</si>
  <si>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</si>
  <si>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</si>
  <si>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</si>
  <si>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</si>
  <si>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</si>
  <si>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</si>
  <si>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</si>
  <si>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</si>
  <si>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</si>
  <si>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</si>
  <si>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</si>
  <si>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</si>
  <si>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</si>
  <si>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</si>
  <si>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</si>
  <si>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</si>
  <si>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</si>
  <si>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</si>
  <si>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</si>
  <si>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</si>
  <si>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</si>
  <si>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</si>
  <si>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</si>
  <si>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</si>
  <si>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</si>
  <si>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</si>
  <si>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</si>
  <si>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</si>
  <si>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</si>
  <si>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</si>
  <si>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</si>
  <si>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</si>
  <si>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</si>
  <si>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</si>
  <si>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</si>
  <si>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</si>
  <si>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</si>
  <si>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</si>
  <si>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</si>
  <si>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</si>
  <si>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</si>
  <si>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</si>
  <si>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</si>
  <si>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</si>
  <si>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</si>
  <si>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</si>
  <si>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</si>
  <si>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</si>
  <si>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</si>
  <si>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</si>
  <si>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</si>
  <si>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</si>
  <si>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</si>
  <si>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</si>
  <si>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</si>
  <si>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</si>
  <si>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</si>
  <si>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</si>
  <si>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</si>
  <si>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</si>
  <si>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</si>
  <si>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</si>
  <si>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</si>
  <si>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</si>
  <si>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</si>
  <si>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</si>
  <si>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</si>
  <si>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</si>
  <si>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</si>
  <si>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</si>
  <si>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</si>
  <si>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</si>
  <si>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</si>
  <si>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</si>
  <si>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</si>
  <si>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</si>
  <si>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</si>
  <si>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</si>
  <si>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</si>
  <si>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</si>
  <si>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</si>
  <si>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</si>
  <si>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</si>
  <si>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</si>
  <si>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</si>
  <si>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</si>
  <si>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</si>
  <si>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</si>
  <si>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</si>
  <si>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</si>
  <si>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</si>
  <si>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</si>
  <si>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</si>
  <si>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</si>
  <si>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</si>
  <si>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</si>
  <si>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</si>
  <si>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</si>
  <si>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</si>
  <si>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</si>
  <si>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</si>
  <si>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</si>
  <si>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</si>
  <si>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</si>
  <si>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</si>
  <si>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</si>
  <si>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</si>
  <si>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</si>
  <si>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</si>
  <si>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</si>
  <si>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</si>
  <si>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</si>
  <si>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</si>
  <si>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</si>
  <si>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</si>
  <si>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</si>
  <si>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</si>
  <si>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</si>
  <si>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</si>
  <si>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</si>
  <si>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</si>
  <si>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</si>
  <si>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</si>
  <si>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</si>
  <si>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</si>
  <si>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</si>
  <si>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</si>
  <si>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</si>
  <si>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</si>
  <si>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</si>
  <si>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</si>
  <si>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</si>
  <si>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</si>
  <si>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</si>
  <si>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</si>
  <si>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</si>
  <si>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</si>
  <si>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</si>
  <si>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</si>
  <si>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</si>
  <si>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</si>
  <si>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</si>
  <si>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</si>
  <si>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</si>
  <si>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</si>
  <si>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</si>
  <si>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</si>
  <si>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</si>
  <si>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</si>
  <si>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</si>
  <si>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</si>
  <si>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</si>
  <si>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</si>
  <si>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</si>
  <si>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</si>
  <si>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</si>
  <si>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</si>
  <si>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</si>
  <si>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</si>
  <si>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</si>
  <si>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</si>
  <si>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</si>
  <si>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</si>
  <si>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</si>
  <si>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</si>
  <si>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</si>
  <si>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</si>
  <si>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</si>
  <si>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</si>
  <si>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</si>
  <si>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</si>
  <si>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</si>
  <si>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</si>
  <si>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</si>
  <si>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</si>
  <si>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</si>
  <si>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</si>
  <si>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</si>
  <si>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</si>
  <si>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</si>
  <si>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</si>
  <si>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</si>
  <si>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</si>
  <si>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</si>
  <si>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</si>
  <si>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</si>
  <si>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</si>
  <si>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</si>
  <si>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</si>
  <si>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</si>
  <si>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</si>
  <si>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</si>
  <si>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</si>
  <si>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</si>
  <si>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</si>
  <si>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</si>
  <si>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</si>
  <si>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</si>
  <si>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</si>
  <si>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</si>
  <si>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</si>
  <si>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</si>
  <si>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</si>
  <si>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</si>
  <si>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</si>
  <si>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</si>
  <si>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</si>
  <si>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</si>
  <si>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</si>
  <si>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</si>
  <si>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</si>
  <si>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</si>
  <si>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</si>
  <si>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</si>
  <si>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</si>
  <si>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</si>
  <si>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</si>
  <si>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</si>
  <si>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</si>
  <si>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</si>
  <si>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</si>
  <si>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</si>
  <si>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</si>
  <si>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</si>
  <si>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</si>
  <si>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</si>
  <si>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</si>
  <si>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</si>
  <si>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</si>
  <si>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</si>
  <si>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</si>
  <si>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</si>
  <si>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</si>
  <si>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</si>
  <si>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</si>
  <si>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</si>
  <si>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</si>
  <si>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</si>
  <si>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</si>
  <si>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</si>
  <si>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</si>
  <si>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</si>
  <si>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</si>
  <si>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</si>
  <si>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</si>
  <si>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</si>
  <si>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</si>
  <si>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</si>
  <si>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</si>
  <si>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</si>
  <si>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</si>
  <si>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</si>
  <si>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</si>
  <si>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</si>
  <si>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</si>
  <si>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</si>
  <si>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</si>
  <si>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</si>
  <si>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</si>
  <si>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</si>
  <si>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</si>
  <si>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</si>
  <si>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</si>
  <si>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</si>
  <si>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</si>
  <si>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</si>
  <si>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</si>
  <si>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</si>
  <si>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</si>
  <si>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</si>
  <si>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</si>
  <si>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</si>
  <si>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</si>
  <si>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</si>
  <si>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</si>
  <si>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</si>
  <si>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</si>
  <si>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</si>
  <si>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</si>
  <si>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</si>
  <si>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</si>
  <si>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</si>
  <si>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</si>
  <si>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</si>
  <si>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</si>
  <si>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</si>
  <si>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</si>
  <si>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</si>
  <si>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</si>
  <si>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</si>
  <si>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</si>
  <si>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</si>
  <si>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</si>
  <si>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</si>
  <si>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</si>
  <si>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</si>
  <si>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</si>
  <si>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</si>
  <si>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</si>
  <si>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</si>
  <si>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</si>
  <si>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</si>
  <si>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</si>
  <si>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</si>
  <si>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</si>
  <si>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</si>
  <si>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</si>
  <si>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</si>
  <si>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</si>
  <si>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</si>
  <si>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</si>
  <si>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</si>
  <si>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</si>
  <si>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</si>
  <si>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</si>
  <si>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</si>
  <si>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</si>
  <si>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</si>
  <si>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</si>
  <si>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</si>
  <si>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</si>
  <si>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</si>
  <si>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</si>
  <si>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</si>
  <si>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</si>
  <si>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</si>
  <si>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</si>
  <si>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</si>
  <si>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</si>
  <si>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</si>
  <si>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</si>
  <si>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</si>
  <si>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</si>
  <si>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</si>
  <si>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</si>
  <si>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</si>
  <si>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</si>
  <si>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</si>
  <si>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</si>
  <si>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</si>
  <si>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</si>
  <si>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</si>
  <si>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</si>
  <si>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</si>
  <si>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</si>
  <si>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</si>
  <si>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</si>
  <si>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</si>
  <si>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</si>
  <si>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</si>
  <si>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</si>
  <si>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</si>
  <si>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</si>
  <si>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</si>
  <si>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</si>
  <si>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</si>
  <si>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</si>
  <si>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</si>
  <si>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</si>
  <si>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</si>
  <si>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</si>
  <si>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</si>
  <si>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</si>
  <si>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</si>
  <si>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</si>
  <si>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</si>
  <si>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</si>
  <si>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</si>
  <si>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</si>
  <si>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</si>
  <si>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</si>
  <si>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</si>
  <si>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</si>
  <si>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</si>
  <si>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</si>
  <si>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</si>
  <si>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</si>
  <si>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</si>
  <si>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</si>
  <si>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</si>
  <si>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</si>
  <si>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</si>
  <si>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</si>
  <si>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</si>
  <si>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</si>
  <si>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</si>
  <si>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</si>
  <si>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</si>
  <si>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</si>
  <si>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</si>
  <si>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</si>
  <si>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</si>
  <si>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</si>
  <si>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</si>
  <si>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</si>
  <si>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</si>
  <si>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</si>
  <si>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</si>
  <si>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</si>
  <si>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</si>
  <si>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</si>
  <si>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</si>
  <si>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</si>
  <si>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</si>
  <si>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</si>
  <si>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</si>
  <si>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</si>
  <si>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</si>
  <si>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</si>
  <si>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</si>
  <si>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</si>
  <si>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</si>
  <si>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</si>
  <si>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</si>
  <si>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</si>
  <si>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</si>
  <si>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</si>
  <si>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</si>
  <si>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</si>
  <si>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</si>
  <si>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</si>
  <si>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</si>
  <si>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</si>
  <si>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</si>
  <si>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</si>
  <si>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</si>
  <si>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</si>
  <si>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</si>
  <si>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</si>
  <si>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</si>
  <si>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</si>
  <si>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</si>
  <si>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</si>
  <si>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</si>
  <si>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</si>
  <si>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</si>
  <si>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</si>
  <si>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</si>
  <si>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</si>
  <si>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</si>
  <si>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</si>
  <si>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</si>
  <si>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</si>
  <si>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</si>
  <si>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</si>
  <si>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</si>
  <si>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</si>
  <si>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</si>
  <si>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</si>
  <si>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</si>
  <si>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</si>
  <si>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</si>
  <si>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</si>
  <si>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</si>
  <si>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</si>
  <si>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</si>
  <si>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</si>
  <si>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</si>
  <si>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</si>
  <si>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</si>
  <si>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</si>
  <si>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</si>
  <si>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</si>
  <si>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</si>
  <si>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</si>
  <si>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</si>
  <si>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</si>
  <si>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</si>
  <si>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</si>
  <si>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</si>
  <si>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</si>
  <si>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</si>
  <si>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</si>
  <si>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</si>
  <si>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</si>
  <si>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</si>
  <si>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</si>
  <si>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</si>
  <si>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</si>
  <si>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</si>
  <si>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</si>
  <si>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</si>
  <si>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</si>
  <si>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</si>
  <si>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</si>
  <si>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</si>
  <si>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</si>
  <si>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</si>
  <si>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</si>
  <si>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</si>
  <si>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</si>
  <si>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</si>
  <si>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</si>
  <si>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</si>
  <si>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</si>
  <si>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</si>
  <si>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</si>
  <si>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</si>
  <si>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</si>
  <si>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</si>
  <si>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</si>
  <si>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</si>
  <si>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</si>
  <si>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</si>
  <si>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</si>
  <si>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</si>
  <si>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</si>
  <si>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</si>
  <si>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</si>
  <si>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</si>
  <si>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</si>
  <si>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</si>
  <si>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</si>
  <si>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</si>
  <si>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</si>
  <si>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</si>
  <si>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</si>
  <si>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</si>
  <si>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</si>
  <si>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</si>
  <si>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</si>
  <si>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</si>
  <si>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</si>
  <si>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</si>
  <si>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</si>
  <si>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</si>
  <si>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</si>
  <si>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</si>
  <si>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</si>
  <si>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</si>
  <si>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</si>
  <si>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</si>
  <si>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</si>
  <si>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</si>
  <si>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</si>
  <si>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</si>
  <si>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</si>
  <si>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</si>
  <si>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</si>
  <si>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</si>
  <si>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</si>
  <si>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</si>
  <si>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</si>
  <si>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</si>
  <si>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</si>
  <si>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</si>
  <si>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</si>
  <si>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</si>
  <si>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</si>
  <si>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</si>
  <si>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</si>
  <si>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</si>
  <si>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</si>
  <si>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</si>
  <si>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</si>
  <si>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</si>
  <si>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</si>
  <si>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</si>
  <si>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</si>
  <si>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</si>
  <si>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</si>
  <si>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</si>
  <si>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</si>
  <si>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</si>
  <si>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</si>
  <si>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</si>
  <si>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</si>
  <si>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</si>
  <si>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</si>
  <si>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</si>
  <si>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</si>
  <si>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</si>
  <si>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</si>
  <si>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</si>
  <si>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</si>
  <si>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</si>
  <si>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</si>
  <si>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</si>
  <si>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</si>
  <si>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</si>
  <si>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</si>
  <si>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</si>
  <si>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</si>
  <si>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</si>
  <si>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</si>
  <si>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</si>
  <si>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</si>
  <si>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</si>
  <si>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</si>
  <si>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</si>
  <si>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</si>
  <si>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</si>
  <si>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</si>
  <si>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</si>
  <si>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</si>
  <si>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</si>
  <si>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</si>
  <si>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</si>
  <si>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</si>
  <si>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</si>
  <si>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</si>
  <si>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</si>
  <si>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</si>
  <si>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</si>
  <si>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</si>
  <si>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</si>
  <si>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</si>
  <si>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</si>
  <si>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</si>
  <si>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</si>
  <si>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</si>
  <si>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</si>
  <si>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</si>
  <si>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</si>
  <si>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</si>
  <si>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</si>
  <si>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</si>
  <si>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</si>
  <si>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</si>
  <si>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</si>
  <si>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</si>
  <si>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</si>
  <si>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</si>
  <si>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</si>
  <si>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</si>
  <si>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</si>
  <si>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</si>
  <si>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</si>
  <si>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</si>
  <si>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</si>
  <si>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</si>
  <si>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</si>
  <si>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</si>
  <si>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</si>
  <si>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</si>
  <si>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</si>
  <si>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</si>
  <si>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</si>
  <si>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</si>
  <si>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</si>
  <si>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</si>
  <si>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</si>
  <si>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</si>
  <si>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</si>
  <si>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</si>
  <si>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</si>
  <si>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</si>
  <si>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</si>
  <si>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</si>
  <si>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</si>
  <si>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</si>
  <si>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</si>
  <si>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</si>
  <si>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</si>
  <si>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</si>
  <si>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</si>
  <si>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</si>
  <si>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</si>
  <si>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</si>
  <si>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</si>
  <si>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</si>
  <si>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</si>
  <si>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</si>
  <si>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</si>
  <si>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</si>
  <si>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</si>
  <si>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</si>
  <si>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</si>
  <si>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</si>
  <si>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</si>
  <si>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</si>
  <si>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</si>
  <si>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</si>
  <si>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</si>
  <si>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</si>
  <si>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</si>
  <si>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</si>
  <si>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</si>
  <si>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</si>
  <si>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</si>
  <si>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</si>
  <si>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</si>
  <si>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</si>
  <si>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</si>
  <si>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</si>
  <si>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</si>
  <si>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</si>
  <si>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</si>
  <si>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</si>
  <si>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</si>
  <si>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</si>
  <si>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</si>
  <si>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</si>
  <si>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</si>
  <si>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</si>
  <si>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</si>
  <si>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</si>
  <si>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</si>
  <si>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</si>
  <si>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</si>
  <si>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</si>
  <si>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</si>
  <si>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</si>
  <si>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</si>
  <si>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</si>
  <si>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</si>
  <si>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</si>
  <si>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</si>
  <si>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</si>
  <si>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</si>
  <si>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</si>
  <si>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</si>
  <si>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</si>
  <si>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</si>
  <si>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</si>
  <si>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</si>
  <si>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</si>
  <si>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</si>
  <si>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</si>
  <si>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</si>
  <si>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</si>
  <si>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</si>
  <si>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</si>
  <si>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</si>
  <si>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</si>
  <si>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</si>
  <si>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</si>
  <si>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</si>
  <si>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</si>
  <si>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</si>
  <si>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</si>
  <si>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</si>
  <si>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</si>
  <si>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</si>
  <si>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</si>
  <si>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</si>
  <si>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</si>
  <si>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</si>
  <si>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</si>
  <si>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</si>
  <si>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</si>
  <si>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</si>
  <si>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</si>
  <si>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</si>
  <si>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</si>
  <si>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</si>
  <si>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</si>
  <si>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</si>
  <si>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</si>
  <si>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</si>
  <si>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</si>
  <si>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</si>
  <si>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</si>
  <si>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</si>
  <si>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</si>
  <si>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</si>
  <si>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</si>
  <si>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</si>
  <si>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</si>
  <si>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</si>
  <si>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</si>
  <si>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</si>
  <si>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</si>
  <si>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</si>
  <si>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</si>
  <si>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</si>
  <si>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</si>
  <si>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</si>
  <si>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</si>
  <si>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</si>
  <si>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</si>
  <si>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</si>
  <si>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</si>
  <si>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</si>
  <si>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</si>
  <si>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</si>
  <si>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</si>
  <si>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</si>
  <si>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</si>
  <si>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</si>
  <si>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</si>
  <si>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</si>
  <si>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</si>
  <si>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</si>
  <si>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</si>
  <si>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</si>
  <si>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</si>
  <si>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</si>
  <si>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</si>
  <si>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</si>
  <si>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</si>
  <si>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</si>
  <si>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</si>
  <si>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</si>
  <si>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</si>
  <si>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</si>
  <si>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</si>
  <si>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</si>
  <si>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</si>
  <si>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</si>
  <si>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</si>
  <si>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</si>
  <si>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</si>
  <si>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</si>
  <si>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</si>
  <si>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</si>
  <si>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</si>
  <si>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</si>
  <si>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</si>
  <si>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</si>
  <si>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</si>
  <si>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</si>
  <si>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</si>
  <si>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</si>
  <si>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</si>
  <si>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</si>
  <si>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</si>
  <si>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</si>
  <si>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</si>
  <si>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</si>
  <si>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</si>
  <si>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</si>
  <si>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</si>
  <si>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</si>
  <si>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</si>
  <si>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</si>
  <si>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</si>
  <si>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</si>
  <si>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</si>
  <si>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</si>
  <si>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</si>
  <si>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</si>
  <si>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</si>
  <si>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</si>
  <si>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</si>
  <si>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</si>
  <si>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</si>
  <si>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</si>
  <si>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</si>
  <si>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</si>
  <si>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</si>
  <si>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</si>
  <si>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</si>
  <si>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</si>
  <si>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</si>
  <si>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</si>
  <si>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</si>
  <si>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</si>
  <si>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</si>
  <si>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</si>
  <si>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</si>
  <si>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</si>
  <si>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</si>
  <si>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</si>
  <si>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</si>
  <si>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</si>
  <si>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</si>
  <si>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</si>
  <si>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</si>
  <si>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</si>
  <si>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</si>
  <si>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</si>
  <si>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</si>
  <si>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</si>
  <si>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</si>
  <si>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</si>
  <si>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</si>
  <si>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</si>
  <si>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</si>
  <si>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</si>
  <si>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</si>
  <si>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</si>
  <si>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</si>
  <si>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</si>
  <si>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</si>
  <si>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</si>
  <si>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</si>
  <si>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</si>
  <si>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</si>
  <si>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</si>
  <si>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</si>
  <si>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</si>
  <si>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</si>
  <si>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</si>
  <si>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</si>
  <si>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</si>
  <si>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</si>
  <si>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</si>
  <si>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</si>
  <si>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</si>
  <si>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</si>
  <si>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</si>
  <si>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</si>
  <si>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</si>
  <si>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</si>
  <si>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</si>
  <si>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</si>
  <si>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</si>
  <si>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</si>
  <si>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</si>
  <si>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</si>
  <si>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</si>
  <si>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</si>
  <si>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</si>
  <si>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</si>
  <si>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</si>
  <si>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</si>
  <si>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</si>
  <si>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</si>
  <si>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</si>
  <si>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</si>
  <si>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</si>
  <si>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</si>
  <si>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</si>
  <si>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</si>
  <si>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</si>
  <si>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</si>
  <si>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</si>
  <si>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</si>
  <si>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</si>
  <si>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</si>
  <si>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</si>
  <si>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</si>
  <si>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</si>
  <si>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</si>
  <si>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</si>
  <si>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</si>
  <si>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</si>
  <si>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</si>
  <si>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</si>
  <si>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</si>
  <si>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</si>
  <si>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</si>
  <si>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</si>
  <si>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</si>
  <si>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</si>
  <si>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</si>
  <si>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</si>
  <si>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</si>
  <si>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</si>
  <si>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</si>
  <si>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</si>
  <si>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</si>
  <si>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</si>
  <si>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</si>
  <si>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</si>
  <si>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</si>
  <si>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</si>
  <si>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</si>
  <si>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</si>
  <si>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</si>
  <si>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</si>
  <si>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</si>
  <si>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</si>
  <si>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</si>
  <si>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</si>
  <si>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</si>
  <si>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</si>
  <si>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</si>
  <si>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</si>
  <si>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</si>
  <si>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</si>
  <si>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</si>
  <si>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</si>
  <si>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</si>
  <si>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</si>
  <si>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</si>
  <si>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</si>
  <si>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</si>
  <si>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</si>
  <si>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</si>
  <si>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</si>
  <si>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</si>
  <si>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</si>
  <si>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</si>
  <si>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</si>
  <si>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</si>
  <si>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</si>
  <si>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</si>
  <si>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</si>
  <si>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</si>
  <si>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</si>
  <si>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</si>
  <si>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</si>
  <si>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</si>
  <si>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</si>
  <si>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</si>
  <si>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</si>
  <si>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</si>
  <si>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</si>
  <si>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</si>
  <si>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</si>
  <si>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</si>
  <si>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</si>
  <si>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</si>
  <si>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</si>
  <si>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</si>
  <si>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</si>
  <si>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</si>
  <si>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</si>
  <si>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</si>
  <si>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</si>
  <si>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</si>
  <si>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</si>
  <si>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</si>
  <si>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</si>
  <si>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</si>
  <si>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</si>
  <si>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</si>
  <si>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</si>
  <si>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</si>
  <si>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</si>
  <si>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</si>
  <si>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</si>
  <si>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</si>
  <si>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</si>
  <si>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</si>
  <si>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</si>
  <si>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</si>
  <si>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</si>
  <si>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</si>
  <si>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</si>
  <si>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</si>
  <si>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</si>
  <si>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</si>
  <si>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</si>
  <si>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</si>
  <si>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</si>
  <si>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</si>
  <si>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</si>
  <si>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</si>
  <si>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</si>
  <si>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</si>
  <si>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</si>
  <si>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</si>
  <si>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</si>
  <si>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</si>
  <si>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</si>
  <si>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</si>
  <si>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</si>
  <si>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</si>
  <si>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</si>
  <si>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</si>
  <si>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</si>
  <si>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</si>
  <si>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</si>
  <si>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</si>
  <si>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</si>
  <si>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</si>
  <si>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</si>
  <si>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</si>
  <si>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</si>
  <si>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</si>
  <si>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</si>
  <si>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</si>
  <si>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</si>
  <si>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</si>
  <si>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</si>
  <si>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</si>
  <si>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</si>
  <si>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</si>
  <si>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</si>
  <si>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</si>
  <si>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</si>
  <si>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</si>
  <si>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</si>
  <si>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</si>
  <si>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</si>
  <si>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</si>
  <si>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</si>
  <si>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</si>
  <si>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</si>
  <si>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</si>
  <si>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</si>
  <si>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</si>
  <si>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</si>
  <si>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</si>
  <si>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</si>
  <si>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</si>
  <si>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</si>
  <si>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</si>
  <si>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</si>
  <si>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</si>
  <si>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</si>
  <si>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</si>
  <si>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</si>
  <si>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</si>
  <si>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</si>
  <si>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</si>
  <si>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</si>
  <si>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</si>
  <si>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</si>
  <si>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</si>
  <si>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</si>
  <si>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</si>
  <si>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</si>
  <si>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</si>
  <si>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</si>
  <si>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</si>
  <si>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</si>
  <si>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</si>
  <si>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</si>
  <si>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</si>
  <si>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</si>
  <si>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</si>
  <si>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</si>
  <si>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</si>
  <si>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</si>
  <si>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</si>
  <si>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</si>
  <si>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</si>
  <si>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</si>
  <si>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</si>
  <si>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</si>
  <si>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</si>
  <si>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</si>
  <si>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</si>
  <si>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</si>
  <si>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</si>
  <si>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</si>
  <si>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</si>
  <si>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</si>
  <si>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</si>
  <si>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</si>
  <si>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</si>
  <si>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</si>
  <si>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</si>
  <si>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</si>
  <si>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</si>
  <si>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</si>
  <si>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</si>
  <si>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</si>
  <si>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</si>
  <si>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</si>
  <si>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</si>
  <si>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</si>
  <si>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</si>
  <si>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</si>
  <si>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</si>
  <si>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</si>
  <si>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</si>
  <si>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</si>
  <si>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</si>
  <si>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</si>
  <si>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</si>
  <si>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</si>
  <si>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</si>
  <si>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</si>
  <si>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</si>
  <si>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</si>
  <si>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</si>
  <si>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</si>
  <si>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</si>
  <si>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</si>
  <si>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</si>
  <si>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</si>
  <si>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</si>
  <si>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</si>
  <si>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</si>
  <si>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</si>
  <si>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</si>
  <si>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</si>
  <si>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</si>
  <si>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</si>
  <si>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</si>
  <si>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</si>
  <si>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</si>
  <si>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</si>
  <si>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</si>
  <si>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</si>
  <si>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</si>
  <si>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</si>
  <si>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</si>
  <si>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</si>
  <si>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</si>
  <si>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</si>
  <si>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</si>
  <si>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</si>
  <si>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</si>
  <si>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</si>
  <si>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</si>
  <si>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</si>
  <si>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</si>
  <si>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</si>
  <si>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</si>
  <si>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</si>
  <si>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</si>
  <si>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</si>
  <si>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</si>
  <si>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</si>
  <si>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</si>
  <si>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</si>
  <si>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</si>
  <si>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</si>
  <si>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</si>
  <si>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</si>
  <si>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</si>
  <si>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</si>
  <si>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</si>
  <si>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</si>
  <si>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</si>
  <si>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</si>
  <si>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</si>
  <si>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</si>
  <si>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</si>
  <si>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</si>
  <si>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</si>
  <si>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</si>
  <si>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</si>
  <si>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</si>
  <si>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</si>
  <si>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</si>
  <si>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</si>
  <si>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</si>
  <si>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</si>
  <si>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</si>
  <si>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</si>
  <si>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</si>
  <si>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</si>
  <si>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</si>
  <si>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</si>
  <si>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</si>
  <si>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</si>
  <si>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</si>
  <si>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</si>
  <si>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</si>
  <si>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</si>
  <si>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</si>
  <si>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</si>
  <si>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</si>
  <si>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</si>
  <si>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</si>
  <si>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</si>
  <si>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</si>
  <si>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</si>
  <si>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</si>
  <si>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</si>
  <si>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</si>
  <si>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</si>
  <si>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</si>
  <si>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</si>
  <si>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</si>
  <si>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</si>
  <si>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</si>
  <si>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</si>
  <si>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</si>
  <si>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</si>
  <si>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</si>
  <si>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</si>
  <si>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</si>
  <si>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</si>
  <si>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</si>
  <si>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</si>
  <si>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</si>
  <si>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</si>
  <si>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</si>
  <si>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</si>
  <si>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</si>
  <si>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</si>
  <si>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</si>
  <si>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</si>
  <si>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</si>
  <si>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</si>
  <si>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</si>
  <si>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</si>
  <si>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</si>
  <si>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</si>
  <si>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</si>
  <si>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</si>
  <si>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</si>
  <si>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</si>
  <si>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</si>
  <si>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</si>
  <si>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</si>
  <si>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</si>
  <si>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</si>
  <si>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</si>
  <si>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</si>
  <si>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</si>
  <si>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</si>
  <si>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</si>
  <si>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</si>
  <si>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</si>
  <si>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</si>
  <si>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</si>
  <si>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</si>
  <si>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</si>
  <si>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</si>
  <si>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</si>
  <si>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</si>
  <si>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</si>
  <si>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</si>
  <si>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</si>
  <si>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</si>
  <si>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</si>
  <si>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</si>
  <si>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</si>
  <si>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</si>
  <si>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</si>
  <si>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</si>
  <si>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</si>
  <si>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</si>
  <si>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</si>
  <si>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</si>
  <si>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</si>
  <si>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</si>
  <si>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</si>
  <si>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</si>
  <si>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</si>
  <si>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</si>
  <si>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</si>
  <si>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</si>
  <si>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</si>
  <si>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</si>
  <si>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</si>
  <si>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</si>
  <si>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</si>
  <si>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</si>
  <si>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</si>
  <si>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</si>
  <si>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</si>
  <si>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</si>
  <si>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</si>
  <si>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</si>
  <si>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</si>
  <si>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</si>
  <si>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</si>
  <si>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</si>
  <si>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</si>
  <si>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</si>
  <si>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</si>
  <si>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</si>
  <si>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</si>
  <si>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</si>
  <si>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</si>
  <si>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</si>
  <si>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</si>
  <si>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</si>
  <si>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</si>
  <si>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</si>
  <si>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</si>
  <si>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</si>
  <si>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</si>
  <si>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</si>
  <si>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</si>
  <si>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</si>
  <si>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</si>
  <si>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</si>
  <si>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</si>
  <si>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</si>
  <si>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</si>
  <si>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</si>
  <si>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</si>
  <si>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</si>
  <si>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</si>
  <si>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</si>
  <si>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</si>
  <si>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</si>
  <si>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</si>
  <si>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</si>
  <si>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</si>
  <si>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</si>
  <si>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</si>
  <si>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</si>
  <si>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</si>
  <si>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</si>
  <si>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</si>
  <si>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</si>
  <si>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</si>
  <si>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</si>
  <si>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</si>
  <si>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</si>
  <si>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</si>
  <si>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</si>
  <si>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</si>
  <si>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</si>
  <si>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</si>
  <si>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</si>
  <si>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</si>
  <si>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</si>
  <si>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</si>
  <si>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</si>
  <si>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</si>
  <si>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</si>
  <si>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</si>
  <si>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</si>
  <si>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</si>
  <si>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</si>
  <si>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</si>
  <si>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</si>
  <si>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</si>
  <si>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</si>
  <si>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</si>
  <si>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</si>
  <si>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</si>
  <si>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</si>
  <si>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</si>
  <si>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</si>
  <si>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</si>
  <si>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</si>
  <si>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</si>
  <si>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</si>
  <si>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</si>
  <si>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</si>
  <si>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</si>
  <si>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</si>
  <si>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</si>
  <si>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</si>
  <si>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</si>
  <si>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</si>
  <si>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</si>
  <si>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</si>
  <si>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</si>
  <si>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</si>
  <si>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</si>
  <si>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</si>
  <si>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</si>
  <si>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</si>
  <si>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</si>
  <si>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</si>
  <si>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</si>
  <si>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</si>
  <si>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</si>
  <si>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</si>
  <si>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</si>
  <si>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</si>
  <si>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</si>
  <si>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</si>
  <si>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</si>
  <si>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</si>
  <si>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</si>
  <si>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</si>
  <si>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</si>
  <si>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</si>
  <si>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</si>
  <si>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</si>
  <si>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</si>
  <si>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</si>
  <si>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</si>
  <si>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</si>
  <si>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</si>
  <si>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</si>
  <si>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</si>
  <si>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</si>
  <si>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</si>
  <si>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</si>
  <si>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</si>
  <si>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</si>
  <si>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</si>
  <si>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</si>
  <si>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</si>
  <si>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</si>
  <si>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</si>
  <si>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</si>
  <si>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</si>
  <si>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</si>
  <si>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</si>
  <si>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</si>
  <si>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</si>
  <si>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</si>
  <si>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</si>
  <si>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</si>
  <si>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</si>
  <si>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</si>
  <si>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</si>
  <si>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</si>
  <si>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</si>
  <si>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</si>
  <si>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</si>
  <si>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</si>
  <si>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</si>
  <si>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</si>
  <si>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</si>
  <si>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</si>
  <si>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</si>
  <si>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</si>
  <si>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</si>
  <si>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</si>
  <si>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</si>
  <si>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</si>
  <si>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</si>
  <si>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</si>
  <si>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</si>
  <si>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</si>
  <si>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</si>
  <si>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</si>
  <si>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</si>
  <si>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</si>
  <si>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</si>
  <si>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</si>
  <si>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</si>
  <si>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</si>
  <si>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</si>
  <si>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</si>
  <si>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</si>
  <si>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</si>
  <si>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</si>
  <si>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</si>
  <si>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</si>
  <si>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</si>
  <si>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</si>
  <si>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</si>
  <si>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</si>
  <si>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</si>
  <si>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</si>
  <si>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</si>
  <si>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</si>
  <si>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</si>
  <si>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</si>
  <si>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</si>
  <si>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</si>
  <si>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</si>
  <si>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</si>
  <si>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</si>
  <si>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</si>
  <si>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</si>
  <si>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</si>
  <si>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</si>
  <si>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</si>
  <si>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</si>
  <si>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</si>
  <si>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</si>
  <si>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</si>
  <si>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</si>
  <si>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</si>
  <si>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</si>
  <si>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</si>
  <si>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</si>
  <si>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</si>
  <si>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</si>
  <si>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</si>
  <si>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</si>
  <si>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</si>
  <si>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</si>
  <si>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</si>
  <si>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</si>
  <si>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</si>
  <si>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</si>
  <si>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</si>
  <si>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</si>
  <si>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</si>
  <si>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</si>
  <si>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</si>
  <si>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</si>
  <si>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</si>
  <si>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</si>
  <si>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</si>
  <si>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</si>
  <si>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</si>
  <si>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</si>
  <si>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</si>
  <si>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</si>
  <si>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</si>
  <si>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</si>
  <si>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</si>
  <si>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</si>
  <si>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</si>
  <si>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</si>
  <si>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</si>
  <si>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</si>
  <si>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</si>
  <si>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</si>
  <si>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</si>
  <si>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</si>
  <si>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</si>
  <si>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</si>
  <si>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</si>
  <si>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</si>
  <si>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</si>
  <si>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</si>
  <si>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</si>
  <si>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</si>
  <si>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</si>
  <si>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</si>
  <si>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</si>
  <si>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</si>
  <si>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</si>
  <si>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</si>
  <si>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</si>
  <si>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</si>
  <si>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</si>
  <si>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</si>
  <si>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</si>
  <si>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</si>
  <si>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</si>
  <si>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</si>
  <si>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</si>
  <si>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</si>
  <si>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</si>
  <si>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</si>
  <si>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</si>
  <si>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</si>
  <si>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</si>
  <si>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</si>
  <si>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</si>
  <si>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</si>
  <si>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</si>
  <si>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</si>
  <si>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</si>
  <si>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</si>
  <si>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</si>
  <si>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</si>
  <si>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</si>
  <si>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</si>
  <si>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</si>
  <si>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</si>
  <si>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</si>
  <si>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</si>
  <si>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</si>
  <si>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</si>
  <si>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</si>
  <si>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</si>
  <si>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</si>
  <si>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</si>
  <si>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</si>
  <si>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</si>
  <si>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</si>
  <si>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</si>
  <si>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</si>
  <si>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</si>
  <si>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</si>
  <si>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</si>
  <si>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</si>
  <si>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</si>
  <si>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</si>
  <si>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</si>
  <si>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</si>
  <si>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</si>
  <si>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</si>
  <si>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</si>
  <si>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</si>
  <si>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</si>
  <si>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</si>
  <si>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</si>
  <si>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</si>
  <si>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</si>
  <si>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</si>
  <si>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</si>
  <si>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</si>
  <si>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</si>
  <si>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</si>
  <si>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</si>
  <si>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</si>
  <si>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</si>
  <si>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</si>
  <si>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</si>
  <si>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</si>
  <si>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</si>
  <si>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</si>
  <si>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</si>
  <si>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</si>
  <si>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</si>
  <si>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</si>
  <si>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</si>
  <si>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</si>
  <si>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</si>
  <si>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</si>
  <si>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</si>
  <si>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</si>
  <si>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</si>
  <si>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</si>
  <si>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</si>
  <si>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</si>
  <si>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</si>
  <si>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</si>
  <si>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</si>
  <si>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</si>
  <si>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</si>
  <si>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</si>
  <si>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</si>
  <si>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</si>
  <si>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</si>
  <si>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</si>
  <si>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</si>
  <si>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</si>
  <si>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</si>
  <si>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</si>
  <si>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</si>
  <si>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</si>
  <si>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</si>
  <si>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</si>
  <si>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</si>
  <si>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</si>
  <si>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</si>
  <si>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</si>
  <si>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</si>
  <si>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</si>
  <si>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</si>
  <si>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</si>
  <si>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</si>
  <si>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</si>
  <si>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</si>
  <si>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</si>
  <si>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</si>
  <si>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</si>
  <si>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</si>
  <si>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</si>
  <si>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</si>
  <si>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</si>
  <si>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</si>
  <si>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</si>
  <si>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</si>
  <si>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</si>
  <si>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</si>
  <si>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</si>
  <si>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</si>
  <si>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</si>
  <si>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</si>
  <si>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</si>
  <si>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</si>
  <si>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</si>
  <si>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</si>
  <si>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</si>
  <si>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</si>
  <si>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</si>
  <si>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</si>
  <si>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</si>
  <si>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</si>
  <si>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</si>
  <si>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</si>
  <si>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</si>
  <si>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</si>
  <si>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</si>
  <si>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</si>
  <si>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</si>
  <si>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</si>
  <si>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</si>
  <si>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</si>
  <si>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</si>
  <si>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</si>
  <si>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</si>
  <si>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</si>
  <si>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</si>
  <si>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</si>
  <si>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</si>
  <si>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</si>
  <si>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</si>
  <si>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</si>
  <si>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</si>
  <si>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</si>
  <si>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</si>
  <si>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</si>
  <si>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</si>
  <si>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</si>
  <si>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</si>
  <si>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</si>
  <si>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</si>
  <si>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</si>
  <si>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</si>
  <si>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</si>
  <si>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</si>
  <si>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</si>
  <si>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</si>
  <si>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</si>
  <si>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</si>
  <si>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</si>
  <si>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</si>
  <si>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</si>
  <si>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</si>
  <si>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</si>
  <si>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</si>
  <si>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</si>
  <si>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</si>
  <si>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</si>
  <si>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</si>
  <si>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</si>
  <si>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</si>
  <si>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</si>
  <si>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</si>
  <si>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</si>
  <si>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</si>
  <si>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</si>
  <si>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</si>
  <si>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</si>
  <si>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</si>
  <si>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</si>
  <si>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</si>
  <si>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</si>
  <si>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</si>
  <si>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</si>
  <si>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</si>
  <si>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</si>
  <si>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</si>
  <si>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</si>
  <si>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</si>
  <si>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</si>
  <si>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</si>
  <si>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</si>
  <si>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</si>
  <si>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</si>
  <si>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</si>
  <si>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</si>
  <si>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</si>
  <si>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</si>
  <si>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</si>
  <si>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</si>
  <si>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</si>
  <si>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</si>
  <si>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</si>
  <si>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</si>
  <si>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</si>
  <si>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</si>
  <si>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</si>
  <si>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</si>
  <si>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</si>
  <si>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</si>
  <si>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</si>
  <si>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</si>
  <si>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</si>
  <si>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</si>
  <si>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</si>
  <si>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</si>
  <si>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</si>
  <si>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</si>
  <si>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</si>
  <si>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</si>
  <si>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</si>
  <si>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</si>
  <si>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</si>
  <si>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</si>
  <si>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</si>
  <si>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</si>
  <si>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</si>
  <si>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</si>
  <si>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</si>
  <si>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</si>
  <si>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</si>
  <si>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</si>
  <si>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</si>
  <si>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</si>
  <si>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</si>
  <si>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</si>
  <si>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</si>
  <si>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</si>
  <si>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</si>
  <si>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</si>
  <si>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</si>
  <si>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</si>
  <si>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</si>
  <si>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</si>
  <si>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</si>
  <si>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</si>
  <si>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</si>
  <si>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</si>
  <si>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</si>
  <si>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</si>
  <si>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</si>
  <si>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</si>
  <si>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</si>
  <si>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</si>
  <si>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</si>
  <si>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</si>
  <si>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</si>
  <si>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</si>
  <si>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</si>
  <si>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</si>
  <si>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</si>
  <si>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</si>
  <si>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</si>
  <si>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</si>
  <si>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</si>
  <si>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</si>
  <si>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</si>
  <si>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</si>
  <si>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</si>
  <si>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</si>
  <si>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</si>
  <si>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</si>
  <si>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</si>
  <si>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</si>
  <si>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</si>
  <si>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</si>
  <si>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</si>
  <si>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</si>
  <si>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</si>
  <si>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</si>
  <si>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</si>
  <si>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</si>
  <si>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</si>
  <si>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</si>
  <si>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</si>
  <si>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</si>
  <si>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</si>
  <si>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</si>
  <si>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</si>
  <si>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</si>
  <si>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</si>
  <si>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</si>
  <si>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</si>
  <si>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</si>
  <si>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</si>
  <si>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</si>
  <si>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</si>
  <si>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</si>
  <si>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</si>
  <si>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</si>
  <si>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</si>
  <si>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</si>
  <si>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</si>
  <si>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</si>
  <si>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</si>
  <si>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</si>
  <si>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</si>
  <si>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</si>
  <si>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</si>
  <si>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</si>
  <si>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</si>
  <si>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</si>
  <si>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</si>
  <si>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</si>
  <si>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</si>
  <si>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</si>
  <si>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</si>
  <si>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</si>
  <si>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</si>
  <si>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</si>
  <si>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</si>
  <si>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</si>
  <si>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</si>
  <si>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</si>
  <si>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</si>
  <si>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</si>
  <si>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</si>
  <si>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</si>
  <si>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</si>
  <si>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</si>
  <si>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</si>
  <si>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</si>
  <si>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</si>
  <si>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</si>
  <si>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</si>
  <si>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</si>
  <si>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</si>
  <si>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</si>
  <si>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</si>
  <si>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</si>
  <si>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</si>
  <si>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</si>
  <si>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</si>
  <si>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</si>
  <si>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</si>
  <si>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</si>
  <si>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</si>
  <si>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</si>
  <si>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</si>
  <si>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</si>
  <si>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</si>
  <si>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</si>
  <si>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</si>
  <si>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</si>
  <si>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</si>
  <si>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</si>
  <si>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</si>
  <si>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</si>
  <si>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</si>
  <si>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</si>
  <si>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</si>
  <si>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</si>
  <si>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</si>
  <si>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</si>
  <si>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</si>
  <si>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</si>
  <si>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</si>
  <si>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</si>
  <si>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</si>
  <si>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</si>
  <si>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</si>
  <si>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</si>
  <si>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</si>
  <si>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</si>
  <si>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</si>
  <si>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</si>
  <si>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</si>
  <si>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</si>
  <si>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</si>
  <si>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</si>
  <si>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</si>
  <si>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</si>
  <si>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</si>
  <si>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</si>
  <si>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</si>
  <si>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</si>
  <si>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</si>
  <si>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</si>
  <si>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</si>
  <si>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</si>
  <si>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</si>
  <si>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</si>
  <si>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</si>
  <si>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</si>
  <si>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</si>
  <si>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</si>
  <si>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</si>
  <si>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</si>
  <si>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</si>
  <si>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</si>
  <si>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</si>
  <si>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</si>
  <si>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</si>
  <si>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</si>
  <si>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</si>
  <si>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</si>
  <si>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</si>
  <si>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</si>
  <si>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</si>
  <si>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</si>
  <si>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</si>
  <si>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</si>
  <si>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</si>
  <si>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</si>
  <si>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</si>
  <si>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</si>
  <si>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</si>
  <si>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</si>
  <si>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</si>
  <si>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</si>
  <si>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</si>
  <si>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</si>
  <si>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</si>
  <si>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</si>
  <si>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</si>
  <si>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</si>
  <si>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</si>
  <si>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</si>
  <si>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</si>
  <si>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</si>
  <si>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</si>
  <si>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</si>
  <si>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</si>
  <si>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</si>
  <si>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</si>
  <si>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</si>
  <si>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</si>
  <si>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</si>
  <si>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</si>
  <si>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</si>
  <si>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</si>
  <si>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</si>
  <si>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</si>
  <si>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</si>
  <si>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</si>
  <si>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</si>
  <si>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</si>
  <si>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</si>
  <si>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</si>
  <si>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</si>
  <si>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</si>
  <si>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</si>
  <si>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</si>
  <si>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</si>
  <si>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</si>
  <si>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</si>
  <si>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</si>
  <si>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</si>
  <si>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</si>
  <si>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</si>
  <si>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</si>
  <si>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</si>
  <si>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</si>
  <si>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</si>
  <si>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</si>
  <si>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</si>
  <si>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</si>
  <si>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</si>
  <si>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</si>
  <si>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</si>
  <si>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</si>
  <si>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</si>
  <si>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</si>
  <si>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</si>
  <si>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</si>
  <si>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</si>
  <si>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</si>
  <si>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</si>
  <si>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</si>
  <si>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</si>
  <si>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</si>
  <si>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</si>
  <si>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</si>
  <si>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</si>
  <si>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</si>
  <si>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</si>
  <si>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</si>
  <si>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</si>
  <si>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</si>
  <si>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</si>
  <si>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</si>
  <si>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</si>
  <si>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</si>
  <si>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</si>
  <si>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</si>
  <si>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</si>
  <si>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</si>
  <si>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</si>
  <si>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</si>
  <si>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</si>
  <si>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</si>
  <si>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</si>
  <si>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</si>
  <si>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</si>
  <si>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</si>
  <si>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</si>
  <si>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</si>
  <si>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</si>
  <si>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</si>
  <si>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</si>
  <si>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</si>
  <si>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</si>
  <si>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</si>
  <si>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</si>
  <si>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</si>
  <si>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</si>
  <si>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</si>
  <si>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</si>
  <si>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</si>
  <si>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</si>
  <si>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</si>
  <si>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</si>
  <si>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</si>
  <si>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</si>
  <si>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</si>
  <si>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</si>
  <si>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</si>
  <si>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</si>
  <si>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</si>
  <si>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</si>
  <si>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</si>
  <si>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</si>
  <si>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</si>
  <si>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</si>
  <si>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</si>
  <si>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</si>
  <si>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</si>
  <si>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</si>
  <si>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</si>
  <si>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</si>
  <si>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</si>
  <si>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</si>
  <si>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</si>
  <si>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</si>
  <si>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</si>
  <si>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</si>
  <si>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</si>
  <si>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</si>
  <si>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</si>
  <si>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</si>
  <si>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05172350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</si>
  <si>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</si>
  <si>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</si>
  <si>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</si>
  <si>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ROQUES</t>
  </si>
  <si>
    <t xml:space="preserve">NOM_PRELEV_DETERM</t>
  </si>
  <si>
    <t xml:space="preserve">AQUASCOP BIOLOGIE site de Monptellier</t>
  </si>
  <si>
    <t xml:space="preserve">LB_STATION</t>
  </si>
  <si>
    <t xml:space="preserve">LE RUISSEAU DE ROQUES A BRASSAC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</si>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</sst>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3" activeCellId="0" sqref="D2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577423</v>
      </c>
      <c r="G10" s="25"/>
      <c r="H10" s="25"/>
    </row>
    <row r="11" customFormat="false" ht="15" hidden="false" customHeight="false" outlineLevel="0" collapsed="false">
      <c r="A11" s="26" t="s">
        <v>5183</v>
      </c>
      <c r="B11" s="30" t="n">
        <v>43643</v>
      </c>
      <c r="D11" s="26" t="s">
        <v>5184</v>
      </c>
      <c r="E11" s="29" t="n">
        <v>6203304</v>
      </c>
      <c r="G11" s="25"/>
      <c r="H11" s="25"/>
    </row>
    <row r="12" customFormat="false" ht="15" hidden="false" customHeight="false" outlineLevel="0" collapsed="false">
      <c r="A12" s="26" t="s">
        <v>5185</v>
      </c>
      <c r="B12" s="29" t="s">
        <v>5186</v>
      </c>
      <c r="D12" s="26" t="s">
        <v>5187</v>
      </c>
      <c r="E12" s="29" t="n">
        <v>577476</v>
      </c>
      <c r="G12" s="25"/>
      <c r="H12" s="25"/>
    </row>
    <row r="13" customFormat="false" ht="17.25" hidden="false" customHeight="true" outlineLevel="0" collapsed="false">
      <c r="A13" s="12"/>
      <c r="B13" s="31"/>
      <c r="D13" s="26" t="s">
        <v>5188</v>
      </c>
      <c r="E13" s="29" t="n">
        <v>6203359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577423</v>
      </c>
    </row>
    <row r="18" customFormat="false" ht="15" hidden="false" customHeight="false" outlineLevel="0" collapsed="false">
      <c r="A18" s="36"/>
      <c r="B18" s="37" t="s">
        <v>5196</v>
      </c>
      <c r="C18" s="38" t="n">
        <f aca="false">E11</f>
        <v>6203304</v>
      </c>
    </row>
    <row r="19" customFormat="false" ht="15" hidden="false" customHeight="false" outlineLevel="0" collapsed="false">
      <c r="A19" s="33" t="s">
        <v>5197</v>
      </c>
      <c r="B19" s="39" t="n">
        <v>1128</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100</v>
      </c>
      <c r="D35" s="52" t="s">
        <v>5215</v>
      </c>
      <c r="E35" s="53"/>
    </row>
    <row r="36" s="56" customFormat="true" ht="15" hidden="false" customHeight="true" outlineLevel="0" collapsed="false">
      <c r="A36" s="54" t="s">
        <v>5216</v>
      </c>
      <c r="B36" s="34" t="n">
        <v>100</v>
      </c>
      <c r="C36" s="50"/>
      <c r="D36" s="55" t="s">
        <v>5217</v>
      </c>
      <c r="E36" s="34"/>
    </row>
    <row r="37" s="56" customFormat="true" ht="15" hidden="false" customHeight="true" outlineLevel="0" collapsed="false">
      <c r="A37" s="54" t="s">
        <v>5218</v>
      </c>
      <c r="B37" s="34" t="n">
        <v>2.3</v>
      </c>
      <c r="C37" s="50"/>
      <c r="D37" s="55" t="s">
        <v>5219</v>
      </c>
      <c r="E37" s="34"/>
    </row>
    <row r="38" s="56" customFormat="true" ht="15" hidden="false" customHeight="true" outlineLevel="0" collapsed="false">
      <c r="A38" s="54" t="s">
        <v>5220</v>
      </c>
      <c r="B38" s="34" t="n">
        <v>13</v>
      </c>
      <c r="C38" s="50"/>
      <c r="D38" s="55" t="s">
        <v>5220</v>
      </c>
      <c r="E38" s="34"/>
    </row>
    <row r="39" s="56" customFormat="true" ht="15" hidden="false" customHeight="true" outlineLevel="0" collapsed="false">
      <c r="A39" s="55" t="s">
        <v>5221</v>
      </c>
      <c r="B39" s="34" t="s">
        <v>5222</v>
      </c>
      <c r="C39" s="50"/>
      <c r="D39" s="55" t="s">
        <v>5221</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t="n">
        <v>4</v>
      </c>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row>
    <row r="58" s="17" customFormat="true" ht="15" hidden="false" customHeight="false" outlineLevel="0" collapsed="false">
      <c r="A58" s="33" t="s">
        <v>5238</v>
      </c>
      <c r="B58" s="62" t="n">
        <v>4</v>
      </c>
      <c r="C58" s="50"/>
      <c r="D58" s="26" t="s">
        <v>5238</v>
      </c>
      <c r="E58" s="62"/>
    </row>
    <row r="59" s="17" customFormat="true" ht="15" hidden="false" customHeight="false" outlineLevel="0" collapsed="false">
      <c r="A59" s="33" t="s">
        <v>5239</v>
      </c>
      <c r="B59" s="62" t="n">
        <v>1</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row>
    <row r="74" s="17" customFormat="true" ht="15" hidden="false" customHeight="false" outlineLevel="0" collapsed="false">
      <c r="A74" s="33" t="s">
        <v>5250</v>
      </c>
      <c r="B74" s="62" t="n">
        <v>3</v>
      </c>
      <c r="C74" s="50"/>
      <c r="D74" s="26" t="s">
        <v>5250</v>
      </c>
      <c r="E74" s="62"/>
    </row>
    <row r="75" s="17" customFormat="true" ht="15" hidden="false" customHeight="false" outlineLevel="0" collapsed="false">
      <c r="A75" s="33" t="s">
        <v>5251</v>
      </c>
      <c r="B75" s="62" t="n">
        <v>4</v>
      </c>
      <c r="C75" s="50"/>
      <c r="D75" s="26" t="s">
        <v>5251</v>
      </c>
      <c r="E75" s="62"/>
    </row>
    <row r="76" s="17" customFormat="true" ht="15" hidden="false" customHeight="false" outlineLevel="0" collapsed="false">
      <c r="A76" s="33" t="s">
        <v>5252</v>
      </c>
      <c r="B76" s="62" t="n">
        <v>4</v>
      </c>
      <c r="C76" s="50"/>
      <c r="D76" s="26" t="s">
        <v>5252</v>
      </c>
      <c r="E76" s="62"/>
    </row>
    <row r="77" s="17" customFormat="true" ht="15" hidden="false" customHeight="false" outlineLevel="0" collapsed="false">
      <c r="A77" s="33" t="s">
        <v>5253</v>
      </c>
      <c r="B77" s="62" t="n">
        <v>3</v>
      </c>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row>
    <row r="84" s="17" customFormat="true" ht="15" hidden="false" customHeight="false" outlineLevel="0" collapsed="false">
      <c r="A84" s="33" t="s">
        <v>5258</v>
      </c>
      <c r="B84" s="62" t="n">
        <v>3</v>
      </c>
      <c r="C84" s="50"/>
      <c r="D84" s="26" t="s">
        <v>5258</v>
      </c>
      <c r="E84" s="62"/>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2601</v>
      </c>
      <c r="B97" s="79" t="str">
        <f aca="false">IF(A97="NEWCOD",IF(ISBLANK(G97),"renseigner le champ 'Nouveau taxon'",G97),VLOOKUP(A97,'Ref Taxo'!A:B,2,FALSE()))</f>
        <v>Lemanea</v>
      </c>
      <c r="C97" s="80" t="n">
        <f aca="false">IF(A97="NEWCOD",IF(ISBLANK(H97),"NoCod",H97),VLOOKUP(A97,'Ref Taxo'!A:D,4,FALSE()))</f>
        <v>1159</v>
      </c>
      <c r="D97" s="81" t="n">
        <v>3.3</v>
      </c>
      <c r="E97" s="82"/>
      <c r="F97" s="82" t="s">
        <v>5274</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0.02</v>
      </c>
      <c r="E98" s="82"/>
      <c r="F98" s="82" t="s">
        <v>5274</v>
      </c>
      <c r="G98" s="85"/>
      <c r="H98" s="86"/>
    </row>
    <row r="99" customFormat="false" ht="1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t="n">
        <v>0.01</v>
      </c>
      <c r="E99" s="82"/>
      <c r="F99" s="82" t="s">
        <v>5274</v>
      </c>
      <c r="G99" s="85"/>
      <c r="H99" s="86"/>
    </row>
    <row r="100" customFormat="false" ht="15" hidden="false" customHeight="false" outlineLevel="0" collapsed="false">
      <c r="A100" s="78" t="s">
        <v>4317</v>
      </c>
      <c r="B100" s="79" t="str">
        <f aca="false">IF(A100="NEWCOD",IF(ISBLANK(G100),"renseigner le champ 'Nouveau taxon'",G100),VLOOKUP(A100,'Ref Taxo'!A:B,2,FALSE()))</f>
        <v>Scapania undulata</v>
      </c>
      <c r="C100" s="80" t="n">
        <f aca="false">IF(A100="NEWCOD",IF(ISBLANK(H100),"NoCod",H100),VLOOKUP(A100,'Ref Taxo'!A:D,4,FALSE()))</f>
        <v>1213</v>
      </c>
      <c r="D100" s="81" t="n">
        <v>1.75</v>
      </c>
      <c r="E100" s="82"/>
      <c r="F100" s="82" t="s">
        <v>5274</v>
      </c>
      <c r="G100" s="85"/>
      <c r="H100" s="86"/>
    </row>
    <row r="101" customFormat="false" ht="15" hidden="false" customHeight="false" outlineLevel="0" collapsed="false">
      <c r="A101" s="78" t="s">
        <v>470</v>
      </c>
      <c r="B101" s="79" t="str">
        <f aca="false">IF(A101="NEWCOD",IF(ISBLANK(G101),"renseigner le champ 'Nouveau taxon'",G101),VLOOKUP(A101,'Ref Taxo'!A:B,2,FALSE()))</f>
        <v>Brachythecium rivulare</v>
      </c>
      <c r="C101" s="80" t="n">
        <f aca="false">IF(A101="NEWCOD",IF(ISBLANK(H101),"NoCod",H101),VLOOKUP(A101,'Ref Taxo'!A:D,4,FALSE()))</f>
        <v>1260</v>
      </c>
      <c r="D101" s="81" t="n">
        <v>3.5</v>
      </c>
      <c r="E101" s="82"/>
      <c r="F101" s="82" t="s">
        <v>5274</v>
      </c>
      <c r="G101" s="85"/>
      <c r="H101" s="86"/>
    </row>
    <row r="102" customFormat="false" ht="15" hidden="false" customHeight="false" outlineLevel="0" collapsed="false">
      <c r="A102" s="78" t="s">
        <v>528</v>
      </c>
      <c r="B102" s="79" t="str">
        <f aca="false">IF(A102="NEWCOD",IF(ISBLANK(G102),"renseigner le champ 'Nouveau taxon'",G102),VLOOKUP(A102,'Ref Taxo'!A:B,2,FALSE()))</f>
        <v>Bryum pseudotriquetrum</v>
      </c>
      <c r="C102" s="80" t="n">
        <f aca="false">IF(A102="NEWCOD",IF(ISBLANK(H102),"NoCod",H102),VLOOKUP(A102,'Ref Taxo'!A:D,4,FALSE()))</f>
        <v>1274</v>
      </c>
      <c r="D102" s="81" t="n">
        <v>0.01</v>
      </c>
      <c r="E102" s="82"/>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c r="F103" s="82" t="s">
        <v>5274</v>
      </c>
      <c r="G103" s="85"/>
      <c r="H103" s="86"/>
    </row>
    <row r="104" customFormat="false" ht="15" hidden="false" customHeight="false" outlineLevel="0" collapsed="false">
      <c r="A104" s="78" t="s">
        <v>1982</v>
      </c>
      <c r="B104" s="79" t="str">
        <f aca="false">IF(A104="NEWCOD",IF(ISBLANK(G104),"renseigner le champ 'Nouveau taxon'",G104),VLOOKUP(A104,'Ref Taxo'!A:B,2,FALSE()))</f>
        <v>Fontinalis squamosa</v>
      </c>
      <c r="C104" s="80" t="n">
        <f aca="false">IF(A104="NEWCOD",IF(ISBLANK(H104),"NoCod",H104),VLOOKUP(A104,'Ref Taxo'!A:D,4,FALSE()))</f>
        <v>1312</v>
      </c>
      <c r="D104" s="81" t="n">
        <v>2.5</v>
      </c>
      <c r="E104" s="82"/>
      <c r="F104" s="82" t="s">
        <v>5274</v>
      </c>
      <c r="G104" s="85"/>
      <c r="H104" s="86"/>
    </row>
    <row r="105" customFormat="false" ht="15" hidden="false" customHeight="false" outlineLevel="0" collapsed="false">
      <c r="A105" s="78" t="s">
        <v>4087</v>
      </c>
      <c r="B105" s="79" t="str">
        <f aca="false">IF(A105="NEWCOD",IF(ISBLANK(G105),"renseigner le champ 'Nouveau taxon'",G105),VLOOKUP(A105,'Ref Taxo'!A:B,2,FALSE()))</f>
        <v>Rhynchostegium riparioides</v>
      </c>
      <c r="C105" s="80" t="n">
        <f aca="false">IF(A105="NEWCOD",IF(ISBLANK(H105),"NoCod",H105),VLOOKUP(A105,'Ref Taxo'!A:D,4,FALSE()))</f>
        <v>1268</v>
      </c>
      <c r="D105" s="81" t="n">
        <v>2</v>
      </c>
      <c r="E105" s="82"/>
      <c r="F105" s="82" t="s">
        <v>5274</v>
      </c>
      <c r="G105" s="85"/>
      <c r="H105" s="86"/>
    </row>
    <row r="106" customFormat="false" ht="15" hidden="false" customHeight="false" outlineLevel="0" collapsed="false">
      <c r="A106" s="78" t="s">
        <v>2062</v>
      </c>
      <c r="B106" s="79" t="str">
        <f aca="false">IF(A106="NEWCOD",IF(ISBLANK(G106),"renseigner le champ 'Nouveau taxon'",G106),VLOOKUP(A106,'Ref Taxo'!A:B,2,FALSE()))</f>
        <v>Glyceria fluitans</v>
      </c>
      <c r="C106" s="80" t="n">
        <f aca="false">IF(A106="NEWCOD",IF(ISBLANK(H106),"NoCod",H106),VLOOKUP(A106,'Ref Taxo'!A:D,4,FALSE()))</f>
        <v>1564</v>
      </c>
      <c r="D106" s="81" t="n">
        <v>0.01</v>
      </c>
      <c r="E106" s="82"/>
      <c r="F106" s="82" t="s">
        <v>5274</v>
      </c>
      <c r="G106" s="85"/>
      <c r="H106" s="86"/>
    </row>
    <row r="107" customFormat="false" ht="15" hidden="false" customHeight="false" outlineLevel="0" collapsed="false">
      <c r="A107" s="78" t="s">
        <v>663</v>
      </c>
      <c r="B107" s="79" t="str">
        <f aca="false">IF(A107="NEWCOD",IF(ISBLANK(G107),"renseigner le champ 'Nouveau taxon'",G107),VLOOKUP(A107,'Ref Taxo'!A:B,2,FALSE()))</f>
        <v>Cardamine raphanifolia</v>
      </c>
      <c r="C107" s="80" t="n">
        <f aca="false">IF(A107="NEWCOD",IF(ISBLANK(H107),"NoCod",H107),VLOOKUP(A107,'Ref Taxo'!A:D,4,FALSE()))</f>
        <v>31520</v>
      </c>
      <c r="D107" s="81" t="n">
        <v>0.01</v>
      </c>
      <c r="E107" s="82"/>
      <c r="F107" s="82" t="s">
        <v>5274</v>
      </c>
      <c r="G107" s="85"/>
      <c r="H107" s="86"/>
    </row>
    <row r="108" customFormat="false" ht="15" hidden="false" customHeight="false" outlineLevel="0" collapsed="false">
      <c r="A108" s="78" t="s">
        <v>3990</v>
      </c>
      <c r="B108" s="79" t="str">
        <f aca="false">IF(A108="NEWCOD",IF(ISBLANK(G108),"renseigner le champ 'Nouveau taxon'",G108),VLOOKUP(A108,'Ref Taxo'!A:B,2,FALSE()))</f>
        <v>Ranunculus repens</v>
      </c>
      <c r="C108" s="80" t="n">
        <f aca="false">IF(A108="NEWCOD",IF(ISBLANK(H108),"NoCod",H108),VLOOKUP(A108,'Ref Taxo'!A:D,4,FALSE()))</f>
        <v>1910</v>
      </c>
      <c r="D108" s="81" t="n">
        <v>0.01</v>
      </c>
      <c r="E108" s="82"/>
      <c r="F108" s="82" t="s">
        <v>5274</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5274</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2019-12-03T10:53:35Z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