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29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<sst xmlns="http://schemas.openxmlformats.org/spreadsheetml/2006/main" count="6490" uniqueCount="5305">
  <si>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</si>
  <si>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</si>
  <si>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</si>
  <si>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</si>
  <si>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</si>
  <si>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</si>
  <si>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</si>
  <si>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</si>
  <si>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</si>
  <si>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</si>
  <si>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</si>
  <si>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</si>
  <si>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</si>
  <si>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</si>
  <si>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</si>
  <si>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</si>
  <si>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</si>
  <si>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</si>
  <si>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</si>
  <si>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</si>
  <si>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</si>
  <si>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</si>
  <si>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</si>
  <si>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</si>
  <si>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</si>
  <si>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</si>
  <si>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</si>
  <si>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</si>
  <si>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</si>
  <si>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</si>
  <si>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</si>
  <si>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</si>
  <si>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</si>
  <si>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</si>
  <si>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</si>
  <si>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</si>
  <si>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</si>
  <si>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</si>
  <si>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</si>
  <si>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</si>
  <si>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</si>
  <si>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</si>
  <si>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</si>
  <si>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</si>
  <si>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</si>
  <si>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</si>
  <si>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</si>
  <si>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</si>
  <si>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</si>
  <si>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</si>
  <si>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</si>
  <si>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</si>
  <si>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</si>
  <si>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</si>
  <si>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</si>
  <si>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</si>
  <si>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</si>
  <si>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</si>
  <si>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</si>
  <si>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</si>
  <si>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</si>
  <si>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</si>
  <si>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</si>
  <si>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</si>
  <si>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</si>
  <si>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</si>
  <si>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</si>
  <si>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</si>
  <si>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</si>
  <si>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</si>
  <si>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</si>
  <si>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</si>
  <si>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</si>
  <si>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</si>
  <si>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</si>
  <si>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</si>
  <si>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</si>
  <si>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</si>
  <si>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</si>
  <si>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</si>
  <si>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</si>
  <si>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</si>
  <si>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</si>
  <si>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</si>
  <si>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</si>
  <si>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</si>
  <si>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</si>
  <si>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</si>
  <si>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</si>
  <si>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</si>
  <si>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</si>
  <si>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</si>
  <si>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</si>
  <si>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</si>
  <si>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</si>
  <si>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</si>
  <si>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</si>
  <si>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</si>
  <si>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</si>
  <si>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</si>
  <si>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</si>
  <si>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</si>
  <si>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</si>
  <si>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</si>
  <si>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</si>
  <si>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</si>
  <si>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</si>
  <si>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</si>
  <si>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</si>
  <si>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</si>
  <si>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</si>
  <si>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</si>
  <si>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</si>
  <si>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</si>
  <si>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</si>
  <si>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</si>
  <si>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</si>
  <si>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</si>
  <si>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</si>
  <si>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</si>
  <si>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</si>
  <si>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</si>
  <si>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</si>
  <si>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</si>
  <si>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</si>
  <si>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</si>
  <si>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</si>
  <si>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</si>
  <si>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</si>
  <si>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</si>
  <si>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</si>
  <si>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</si>
  <si>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</si>
  <si>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</si>
  <si>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</si>
  <si>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</si>
  <si>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</si>
  <si>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</si>
  <si>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</si>
  <si>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</si>
  <si>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</si>
  <si>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</si>
  <si>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</si>
  <si>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</si>
  <si>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</si>
  <si>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</si>
  <si>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</si>
  <si>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</si>
  <si>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</si>
  <si>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</si>
  <si>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</si>
  <si>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</si>
  <si>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</si>
  <si>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</si>
  <si>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</si>
  <si>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</si>
  <si>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</si>
  <si>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</si>
  <si>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</si>
  <si>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</si>
  <si>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</si>
  <si>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</si>
  <si>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</si>
  <si>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</si>
  <si>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</si>
  <si>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</si>
  <si>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</si>
  <si>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</si>
  <si>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</si>
  <si>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</si>
  <si>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</si>
  <si>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</si>
  <si>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</si>
  <si>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</si>
  <si>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</si>
  <si>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</si>
  <si>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</si>
  <si>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</si>
  <si>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</si>
  <si>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</si>
  <si>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</si>
  <si>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</si>
  <si>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</si>
  <si>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</si>
  <si>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</si>
  <si>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</si>
  <si>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</si>
  <si>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</si>
  <si>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</si>
  <si>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</si>
  <si>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</si>
  <si>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</si>
  <si>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</si>
  <si>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</si>
  <si>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</si>
  <si>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</si>
  <si>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</si>
  <si>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</si>
  <si>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</si>
  <si>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</si>
  <si>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</si>
  <si>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</si>
  <si>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</si>
  <si>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</si>
  <si>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</si>
  <si>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</si>
  <si>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</si>
  <si>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</si>
  <si>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</si>
  <si>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</si>
  <si>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</si>
  <si>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</si>
  <si>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</si>
  <si>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</si>
  <si>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</si>
  <si>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</si>
  <si>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</si>
  <si>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</si>
  <si>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</si>
  <si>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</si>
  <si>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</si>
  <si>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</si>
  <si>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</si>
  <si>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</si>
  <si>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</si>
  <si>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</si>
  <si>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</si>
  <si>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</si>
  <si>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</si>
  <si>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</si>
  <si>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</si>
  <si>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</si>
  <si>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</si>
  <si>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</si>
  <si>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</si>
  <si>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</si>
  <si>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</si>
  <si>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</si>
  <si>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</si>
  <si>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</si>
  <si>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</si>
  <si>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</si>
  <si>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</si>
  <si>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</si>
  <si>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</si>
  <si>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</si>
  <si>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</si>
  <si>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</si>
  <si>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</si>
  <si>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</si>
  <si>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</si>
  <si>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</si>
  <si>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</si>
  <si>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</si>
  <si>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</si>
  <si>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</si>
  <si>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</si>
  <si>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</si>
  <si>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</si>
  <si>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</si>
  <si>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</si>
  <si>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</si>
  <si>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</si>
  <si>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</si>
  <si>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</si>
  <si>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</si>
  <si>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</si>
  <si>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</si>
  <si>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</si>
  <si>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</si>
  <si>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</si>
  <si>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</si>
  <si>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</si>
  <si>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</si>
  <si>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</si>
  <si>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</si>
  <si>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</si>
  <si>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</si>
  <si>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</si>
  <si>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</si>
  <si>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</si>
  <si>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</si>
  <si>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</si>
  <si>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</si>
  <si>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</si>
  <si>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</si>
  <si>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</si>
  <si>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</si>
  <si>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</si>
  <si>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</si>
  <si>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</si>
  <si>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</si>
  <si>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</si>
  <si>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</si>
  <si>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</si>
  <si>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</si>
  <si>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</si>
  <si>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</si>
  <si>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</si>
  <si>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</si>
  <si>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</si>
  <si>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</si>
  <si>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</si>
  <si>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</si>
  <si>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</si>
  <si>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</si>
  <si>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</si>
  <si>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</si>
  <si>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</si>
  <si>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</si>
  <si>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</si>
  <si>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</si>
  <si>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</si>
  <si>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</si>
  <si>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</si>
  <si>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</si>
  <si>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</si>
  <si>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</si>
  <si>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</si>
  <si>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</si>
  <si>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</si>
  <si>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</si>
  <si>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</si>
  <si>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</si>
  <si>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</si>
  <si>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</si>
  <si>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</si>
  <si>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</si>
  <si>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</si>
  <si>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</si>
  <si>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</si>
  <si>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</si>
  <si>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</si>
  <si>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</si>
  <si>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</si>
  <si>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</si>
  <si>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</si>
  <si>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</si>
  <si>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</si>
  <si>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</si>
  <si>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</si>
  <si>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</si>
  <si>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</si>
  <si>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</si>
  <si>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</si>
  <si>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</si>
  <si>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</si>
  <si>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</si>
  <si>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</si>
  <si>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</si>
  <si>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</si>
  <si>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</si>
  <si>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</si>
  <si>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</si>
  <si>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</si>
  <si>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</si>
  <si>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</si>
  <si>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</si>
  <si>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</si>
  <si>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</si>
  <si>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</si>
  <si>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</si>
  <si>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</si>
  <si>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</si>
  <si>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</si>
  <si>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</si>
  <si>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</si>
  <si>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</si>
  <si>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</si>
  <si>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</si>
  <si>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</si>
  <si>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</si>
  <si>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</si>
  <si>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</si>
  <si>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</si>
  <si>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</si>
  <si>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</si>
  <si>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</si>
  <si>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</si>
  <si>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</si>
  <si>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</si>
  <si>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</si>
  <si>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</si>
  <si>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</si>
  <si>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</si>
  <si>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</si>
  <si>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</si>
  <si>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</si>
  <si>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</si>
  <si>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</si>
  <si>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</si>
  <si>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</si>
  <si>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</si>
  <si>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</si>
  <si>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</si>
  <si>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</si>
  <si>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</si>
  <si>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</si>
  <si>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</si>
  <si>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</si>
  <si>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</si>
  <si>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</si>
  <si>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</si>
  <si>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</si>
  <si>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</si>
  <si>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</si>
  <si>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</si>
  <si>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</si>
  <si>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</si>
  <si>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</si>
  <si>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</si>
  <si>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</si>
  <si>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</si>
  <si>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</si>
  <si>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</si>
  <si>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</si>
  <si>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</si>
  <si>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</si>
  <si>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</si>
  <si>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</si>
  <si>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</si>
  <si>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</si>
  <si>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</si>
  <si>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</si>
  <si>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</si>
  <si>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</si>
  <si>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</si>
  <si>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</si>
  <si>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</si>
  <si>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</si>
  <si>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</si>
  <si>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</si>
  <si>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</si>
  <si>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</si>
  <si>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</si>
  <si>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</si>
  <si>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</si>
  <si>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</si>
  <si>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</si>
  <si>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</si>
  <si>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</si>
  <si>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</si>
  <si>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</si>
  <si>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</si>
  <si>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</si>
  <si>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</si>
  <si>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</si>
  <si>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</si>
  <si>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</si>
  <si>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</si>
  <si>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</si>
  <si>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</si>
  <si>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</si>
  <si>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</si>
  <si>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</si>
  <si>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</si>
  <si>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</si>
  <si>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</si>
  <si>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</si>
  <si>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</si>
  <si>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</si>
  <si>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</si>
  <si>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</si>
  <si>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</si>
  <si>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</si>
  <si>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</si>
  <si>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</si>
  <si>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</si>
  <si>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</si>
  <si>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</si>
  <si>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</si>
  <si>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</si>
  <si>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</si>
  <si>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</si>
  <si>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</si>
  <si>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</si>
  <si>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</si>
  <si>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</si>
  <si>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</si>
  <si>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</si>
  <si>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</si>
  <si>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</si>
  <si>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</si>
  <si>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</si>
  <si>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</si>
  <si>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</si>
  <si>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</si>
  <si>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</si>
  <si>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</si>
  <si>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</si>
  <si>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</si>
  <si>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</si>
  <si>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</si>
  <si>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</si>
  <si>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</si>
  <si>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</si>
  <si>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</si>
  <si>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</si>
  <si>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</si>
  <si>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</si>
  <si>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</si>
  <si>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</si>
  <si>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</si>
  <si>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</si>
  <si>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</si>
  <si>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</si>
  <si>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</si>
  <si>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</si>
  <si>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</si>
  <si>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</si>
  <si>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</si>
  <si>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</si>
  <si>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</si>
  <si>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</si>
  <si>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</si>
  <si>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</si>
  <si>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</si>
  <si>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</si>
  <si>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</si>
  <si>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</si>
  <si>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</si>
  <si>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</si>
  <si>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</si>
  <si>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</si>
  <si>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</si>
  <si>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</si>
  <si>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</si>
  <si>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</si>
  <si>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</si>
  <si>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</si>
  <si>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</si>
  <si>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</si>
  <si>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</si>
  <si>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</si>
  <si>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</si>
  <si>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</si>
  <si>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</si>
  <si>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</si>
  <si>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</si>
  <si>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</si>
  <si>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</si>
  <si>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</si>
  <si>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</si>
  <si>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</si>
  <si>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</si>
  <si>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</si>
  <si>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</si>
  <si>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</si>
  <si>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</si>
  <si>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</si>
  <si>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</si>
  <si>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</si>
  <si>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</si>
  <si>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</si>
  <si>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</si>
  <si>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</si>
  <si>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</si>
  <si>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</si>
  <si>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</si>
  <si>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</si>
  <si>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</si>
  <si>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</si>
  <si>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</si>
  <si>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</si>
  <si>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</si>
  <si>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</si>
  <si>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</si>
  <si>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</si>
  <si>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</si>
  <si>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</si>
  <si>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</si>
  <si>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</si>
  <si>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</si>
  <si>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</si>
  <si>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</si>
  <si>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</si>
  <si>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</si>
  <si>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</si>
  <si>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</si>
  <si>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</si>
  <si>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</si>
  <si>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</si>
  <si>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</si>
  <si>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</si>
  <si>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</si>
  <si>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</si>
  <si>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</si>
  <si>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</si>
  <si>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</si>
  <si>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</si>
  <si>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</si>
  <si>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</si>
  <si>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</si>
  <si>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</si>
  <si>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</si>
  <si>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</si>
  <si>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</si>
  <si>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</si>
  <si>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</si>
  <si>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</si>
  <si>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</si>
  <si>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</si>
  <si>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</si>
  <si>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</si>
  <si>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</si>
  <si>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</si>
  <si>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</si>
  <si>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</si>
  <si>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</si>
  <si>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</si>
  <si>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</si>
  <si>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</si>
  <si>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</si>
  <si>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</si>
  <si>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</si>
  <si>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</si>
  <si>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</si>
  <si>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</si>
  <si>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</si>
  <si>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</si>
  <si>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</si>
  <si>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</si>
  <si>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</si>
  <si>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</si>
  <si>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</si>
  <si>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</si>
  <si>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</si>
  <si>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</si>
  <si>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</si>
  <si>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</si>
  <si>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</si>
  <si>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</si>
  <si>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</si>
  <si>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</si>
  <si>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</si>
  <si>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</si>
  <si>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</si>
  <si>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</si>
  <si>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</si>
  <si>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</si>
  <si>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</si>
  <si>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</si>
  <si>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</si>
  <si>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</si>
  <si>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</si>
  <si>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</si>
  <si>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</si>
  <si>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</si>
  <si>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</si>
  <si>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</si>
  <si>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</si>
  <si>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</si>
  <si>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</si>
  <si>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</si>
  <si>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</si>
  <si>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</si>
  <si>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</si>
  <si>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</si>
  <si>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</si>
  <si>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</si>
  <si>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</si>
  <si>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</si>
  <si>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</si>
  <si>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</si>
  <si>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</si>
  <si>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</si>
  <si>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</si>
  <si>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</si>
  <si>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</si>
  <si>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</si>
  <si>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</si>
  <si>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</si>
  <si>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</si>
  <si>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</si>
  <si>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</si>
  <si>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</si>
  <si>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</si>
  <si>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</si>
  <si>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</si>
  <si>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</si>
  <si>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</si>
  <si>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</si>
  <si>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</si>
  <si>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</si>
  <si>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</si>
  <si>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</si>
  <si>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</si>
  <si>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</si>
  <si>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</si>
  <si>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</si>
  <si>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</si>
  <si>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</si>
  <si>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</si>
  <si>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</si>
  <si>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</si>
  <si>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</si>
  <si>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</si>
  <si>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</si>
  <si>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</si>
  <si>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</si>
  <si>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</si>
  <si>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</si>
  <si>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</si>
  <si>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</si>
  <si>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</si>
  <si>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</si>
  <si>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</si>
  <si>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</si>
  <si>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</si>
  <si>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</si>
  <si>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</si>
  <si>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</si>
  <si>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</si>
  <si>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</si>
  <si>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</si>
  <si>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</si>
  <si>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</si>
  <si>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</si>
  <si>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</si>
  <si>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</si>
  <si>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</si>
  <si>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</si>
  <si>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</si>
  <si>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</si>
  <si>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</si>
  <si>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</si>
  <si>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</si>
  <si>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</si>
  <si>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</si>
  <si>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</si>
  <si>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</si>
  <si>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</si>
  <si>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</si>
  <si>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</si>
  <si>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</si>
  <si>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</si>
  <si>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</si>
  <si>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</si>
  <si>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</si>
  <si>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</si>
  <si>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</si>
  <si>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</si>
  <si>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</si>
  <si>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</si>
  <si>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</si>
  <si>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</si>
  <si>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</si>
  <si>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</si>
  <si>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</si>
  <si>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</si>
  <si>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</si>
  <si>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</si>
  <si>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</si>
  <si>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</si>
  <si>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</si>
  <si>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</si>
  <si>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</si>
  <si>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</si>
  <si>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</si>
  <si>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</si>
  <si>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</si>
  <si>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</si>
  <si>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</si>
  <si>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</si>
  <si>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</si>
  <si>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</si>
  <si>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</si>
  <si>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</si>
  <si>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</si>
  <si>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</si>
  <si>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</si>
  <si>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</si>
  <si>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</si>
  <si>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</si>
  <si>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</si>
  <si>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</si>
  <si>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</si>
  <si>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</si>
  <si>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</si>
  <si>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</si>
  <si>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</si>
  <si>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</si>
  <si>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</si>
  <si>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</si>
  <si>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</si>
  <si>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</si>
  <si>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</si>
  <si>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</si>
  <si>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</si>
  <si>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</si>
  <si>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</si>
  <si>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</si>
  <si>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</si>
  <si>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</si>
  <si>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</si>
  <si>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</si>
  <si>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</si>
  <si>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</si>
  <si>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</si>
  <si>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</si>
  <si>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</si>
  <si>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</si>
  <si>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</si>
  <si>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</si>
  <si>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</si>
  <si>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</si>
  <si>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</si>
  <si>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</si>
  <si>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</si>
  <si>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</si>
  <si>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</si>
  <si>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</si>
  <si>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</si>
  <si>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</si>
  <si>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</si>
  <si>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</si>
  <si>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</si>
  <si>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</si>
  <si>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</si>
  <si>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</si>
  <si>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</si>
  <si>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</si>
  <si>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</si>
  <si>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</si>
  <si>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</si>
  <si>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</si>
  <si>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</si>
  <si>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</si>
  <si>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</si>
  <si>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</si>
  <si>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</si>
  <si>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</si>
  <si>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</si>
  <si>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</si>
  <si>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</si>
  <si>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</si>
  <si>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</si>
  <si>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</si>
  <si>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</si>
  <si>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</si>
  <si>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</si>
  <si>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</si>
  <si>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</si>
  <si>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</si>
  <si>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</si>
  <si>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</si>
  <si>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</si>
  <si>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</si>
  <si>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</si>
  <si>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</si>
  <si>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</si>
  <si>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</si>
  <si>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</si>
  <si>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</si>
  <si>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</si>
  <si>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</si>
  <si>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</si>
  <si>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</si>
  <si>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</si>
  <si>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</si>
  <si>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</si>
  <si>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</si>
  <si>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</si>
  <si>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</si>
  <si>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</si>
  <si>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</si>
  <si>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</si>
  <si>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</si>
  <si>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</si>
  <si>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</si>
  <si>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</si>
  <si>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</si>
  <si>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</si>
  <si>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</si>
  <si>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</si>
  <si>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</si>
  <si>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</si>
  <si>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</si>
  <si>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</si>
  <si>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</si>
  <si>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</si>
  <si>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</si>
  <si>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</si>
  <si>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</si>
  <si>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</si>
  <si>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</si>
  <si>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</si>
  <si>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</si>
  <si>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</si>
  <si>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</si>
  <si>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</si>
  <si>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</si>
  <si>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</si>
  <si>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</si>
  <si>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</si>
  <si>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</si>
  <si>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</si>
  <si>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</si>
  <si>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</si>
  <si>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</si>
  <si>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</si>
  <si>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</si>
  <si>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</si>
  <si>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</si>
  <si>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</si>
  <si>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</si>
  <si>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</si>
  <si>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</si>
  <si>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</si>
  <si>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</si>
  <si>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</si>
  <si>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</si>
  <si>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</si>
  <si>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</si>
  <si>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</si>
  <si>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</si>
  <si>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</si>
  <si>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</si>
  <si>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</si>
  <si>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</si>
  <si>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</si>
  <si>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</si>
  <si>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</si>
  <si>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</si>
  <si>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</si>
  <si>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</si>
  <si>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</si>
  <si>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</si>
  <si>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</si>
  <si>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</si>
  <si>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</si>
  <si>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</si>
  <si>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</si>
  <si>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</si>
  <si>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</si>
  <si>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</si>
  <si>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</si>
  <si>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</si>
  <si>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</si>
  <si>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</si>
  <si>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</si>
  <si>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</si>
  <si>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</si>
  <si>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</si>
  <si>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</si>
  <si>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</si>
  <si>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</si>
  <si>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</si>
  <si>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</si>
  <si>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</si>
  <si>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</si>
  <si>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</si>
  <si>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</si>
  <si>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</si>
  <si>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</si>
  <si>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</si>
  <si>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</si>
  <si>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</si>
  <si>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</si>
  <si>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</si>
  <si>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</si>
  <si>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</si>
  <si>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</si>
  <si>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</si>
  <si>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</si>
  <si>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</si>
  <si>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</si>
  <si>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</si>
  <si>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</si>
  <si>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</si>
  <si>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</si>
  <si>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</si>
  <si>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</si>
  <si>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</si>
  <si>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</si>
  <si>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</si>
  <si>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</si>
  <si>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</si>
  <si>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</si>
  <si>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</si>
  <si>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</si>
  <si>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</si>
  <si>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</si>
  <si>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</si>
  <si>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</si>
  <si>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</si>
  <si>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</si>
  <si>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</si>
  <si>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</si>
  <si>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</si>
  <si>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</si>
  <si>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</si>
  <si>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</si>
  <si>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</si>
  <si>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</si>
  <si>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</si>
  <si>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</si>
  <si>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</si>
  <si>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</si>
  <si>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</si>
  <si>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</si>
  <si>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</si>
  <si>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</si>
  <si>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</si>
  <si>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</si>
  <si>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</si>
  <si>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</si>
  <si>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</si>
  <si>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</si>
  <si>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</si>
  <si>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</si>
  <si>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</si>
  <si>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</si>
  <si>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</si>
  <si>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</si>
  <si>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</si>
  <si>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</si>
  <si>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</si>
  <si>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</si>
  <si>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</si>
  <si>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</si>
  <si>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</si>
  <si>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</si>
  <si>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</si>
  <si>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</si>
  <si>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</si>
  <si>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</si>
  <si>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</si>
  <si>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</si>
  <si>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</si>
  <si>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</si>
  <si>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</si>
  <si>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</si>
  <si>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</si>
  <si>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</si>
  <si>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</si>
  <si>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</si>
  <si>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</si>
  <si>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</si>
  <si>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</si>
  <si>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</si>
  <si>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</si>
  <si>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</si>
  <si>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</si>
  <si>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</si>
  <si>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</si>
  <si>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</si>
  <si>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</si>
  <si>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</si>
  <si>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</si>
  <si>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</si>
  <si>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</si>
  <si>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</si>
  <si>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</si>
  <si>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</si>
  <si>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</si>
  <si>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</si>
  <si>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</si>
  <si>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</si>
  <si>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</si>
  <si>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</si>
  <si>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</si>
  <si>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</si>
  <si>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</si>
  <si>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</si>
  <si>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</si>
  <si>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</si>
  <si>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</si>
  <si>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</si>
  <si>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</si>
  <si>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</si>
  <si>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</si>
  <si>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</si>
  <si>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</si>
  <si>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</si>
  <si>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</si>
  <si>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</si>
  <si>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</si>
  <si>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</si>
  <si>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</si>
  <si>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</si>
  <si>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</si>
  <si>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</si>
  <si>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</si>
  <si>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</si>
  <si>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</si>
  <si>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</si>
  <si>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</si>
  <si>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</si>
  <si>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</si>
  <si>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</si>
  <si>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</si>
  <si>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</si>
  <si>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</si>
  <si>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</si>
  <si>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</si>
  <si>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</si>
  <si>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</si>
  <si>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</si>
  <si>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</si>
  <si>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</si>
  <si>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</si>
  <si>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</si>
  <si>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</si>
  <si>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</si>
  <si>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</si>
  <si>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</si>
  <si>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</si>
  <si>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</si>
  <si>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</si>
  <si>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</si>
  <si>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</si>
  <si>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</si>
  <si>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</si>
  <si>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</si>
  <si>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</si>
  <si>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</si>
  <si>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</si>
  <si>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</si>
  <si>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</si>
  <si>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</si>
  <si>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</si>
  <si>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</si>
  <si>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</si>
  <si>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</si>
  <si>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</si>
  <si>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</si>
  <si>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</si>
  <si>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</si>
  <si>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</si>
  <si>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</si>
  <si>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</si>
  <si>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</si>
  <si>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</si>
  <si>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</si>
  <si>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</si>
  <si>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</si>
  <si>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</si>
  <si>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</si>
  <si>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</si>
  <si>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</si>
  <si>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</si>
  <si>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</si>
  <si>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</si>
  <si>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</si>
  <si>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</si>
  <si>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</si>
  <si>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</si>
  <si>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</si>
  <si>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</si>
  <si>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</si>
  <si>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</si>
  <si>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</si>
  <si>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</si>
  <si>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</si>
  <si>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</si>
  <si>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</si>
  <si>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</si>
  <si>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</si>
  <si>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</si>
  <si>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</si>
  <si>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</si>
  <si>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</si>
  <si>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</si>
  <si>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</si>
  <si>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</si>
  <si>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</si>
  <si>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</si>
  <si>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</si>
  <si>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</si>
  <si>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</si>
  <si>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</si>
  <si>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</si>
  <si>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</si>
  <si>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</si>
  <si>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</si>
  <si>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</si>
  <si>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</si>
  <si>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</si>
  <si>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</si>
  <si>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</si>
  <si>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</si>
  <si>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</si>
  <si>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</si>
  <si>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</si>
  <si>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</si>
  <si>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</si>
  <si>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</si>
  <si>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</si>
  <si>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</si>
  <si>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</si>
  <si>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</si>
  <si>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</si>
  <si>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</si>
  <si>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</si>
  <si>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</si>
  <si>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</si>
  <si>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</si>
  <si>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</si>
  <si>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</si>
  <si>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</si>
  <si>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</si>
  <si>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</si>
  <si>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</si>
  <si>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</si>
  <si>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</si>
  <si>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</si>
  <si>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</si>
  <si>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</si>
  <si>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</si>
  <si>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</si>
  <si>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</si>
  <si>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</si>
  <si>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</si>
  <si>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</si>
  <si>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</si>
  <si>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</si>
  <si>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</si>
  <si>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</si>
  <si>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</si>
  <si>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</si>
  <si>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</si>
  <si>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</si>
  <si>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</si>
  <si>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</si>
  <si>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</si>
  <si>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</si>
  <si>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</si>
  <si>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</si>
  <si>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</si>
  <si>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</si>
  <si>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</si>
  <si>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</si>
  <si>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</si>
  <si>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</si>
  <si>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</si>
  <si>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</si>
  <si>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</si>
  <si>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</si>
  <si>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</si>
  <si>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</si>
  <si>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</si>
  <si>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</si>
  <si>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</si>
  <si>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</si>
  <si>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</si>
  <si>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</si>
  <si>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</si>
  <si>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</si>
  <si>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</si>
  <si>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</si>
  <si>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</si>
  <si>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</si>
  <si>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</si>
  <si>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</si>
  <si>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</si>
  <si>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</si>
  <si>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</si>
  <si>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</si>
  <si>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</si>
  <si>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</si>
  <si>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</si>
  <si>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</si>
  <si>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</si>
  <si>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</si>
  <si>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</si>
  <si>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</si>
  <si>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</si>
  <si>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</si>
  <si>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</si>
  <si>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</si>
  <si>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</si>
  <si>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</si>
  <si>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</si>
  <si>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</si>
  <si>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</si>
  <si>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</si>
  <si>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</si>
  <si>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</si>
  <si>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</si>
  <si>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</si>
  <si>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</si>
  <si>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</si>
  <si>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</si>
  <si>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</si>
  <si>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</si>
  <si>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</si>
  <si>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</si>
  <si>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</si>
  <si>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</si>
  <si>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</si>
  <si>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</si>
  <si>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</si>
  <si>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</si>
  <si>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</si>
  <si>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</si>
  <si>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</si>
  <si>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</si>
  <si>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</si>
  <si>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</si>
  <si>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</si>
  <si>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</si>
  <si>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</si>
  <si>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</si>
  <si>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</si>
  <si>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</si>
  <si>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</si>
  <si>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</si>
  <si>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</si>
  <si>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</si>
  <si>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</si>
  <si>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</si>
  <si>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</si>
  <si>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</si>
  <si>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</si>
  <si>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</si>
  <si>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</si>
  <si>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</si>
  <si>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</si>
  <si>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</si>
  <si>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</si>
  <si>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</si>
  <si>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</si>
  <si>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</si>
  <si>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</si>
  <si>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</si>
  <si>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</si>
  <si>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</si>
  <si>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</si>
  <si>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</si>
  <si>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</si>
  <si>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</si>
  <si>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</si>
  <si>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</si>
  <si>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</si>
  <si>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</si>
  <si>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</si>
  <si>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</si>
  <si>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</si>
  <si>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</si>
  <si>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</si>
  <si>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</si>
  <si>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</si>
  <si>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</si>
  <si>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</si>
  <si>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</si>
  <si>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</si>
  <si>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</si>
  <si>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</si>
  <si>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</si>
  <si>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</si>
  <si>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</si>
  <si>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</si>
  <si>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</si>
  <si>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</si>
  <si>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</si>
  <si>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</si>
  <si>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</si>
  <si>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</si>
  <si>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</si>
  <si>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</si>
  <si>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</si>
  <si>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</si>
  <si>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</si>
  <si>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</si>
  <si>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</si>
  <si>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</si>
  <si>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</si>
  <si>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</si>
  <si>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</si>
  <si>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</si>
  <si>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</si>
  <si>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</si>
  <si>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</si>
  <si>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</si>
  <si>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</si>
  <si>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</si>
  <si>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</si>
  <si>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</si>
  <si>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</si>
  <si>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</si>
  <si>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</si>
  <si>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</si>
  <si>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</si>
  <si>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</si>
  <si>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</si>
  <si>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</si>
  <si>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</si>
  <si>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</si>
  <si>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</si>
  <si>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</si>
  <si>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</si>
  <si>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</si>
  <si>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</si>
  <si>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</si>
  <si>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</si>
  <si>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</si>
  <si>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</si>
  <si>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</si>
  <si>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</si>
  <si>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</si>
  <si>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</si>
  <si>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</si>
  <si>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</si>
  <si>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</si>
  <si>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</si>
  <si>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</si>
  <si>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</si>
  <si>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</si>
  <si>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</si>
  <si>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</si>
  <si>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</si>
  <si>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</si>
  <si>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</si>
  <si>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</si>
  <si>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</si>
  <si>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</si>
  <si>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</si>
  <si>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</si>
  <si>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</si>
  <si>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</si>
  <si>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</si>
  <si>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</si>
  <si>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</si>
  <si>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</si>
  <si>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</si>
  <si>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</si>
  <si>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</si>
  <si>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</si>
  <si>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</si>
  <si>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</si>
  <si>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</si>
  <si>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</si>
  <si>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</si>
  <si>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</si>
  <si>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</si>
  <si>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</si>
  <si>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</si>
  <si>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</si>
  <si>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</si>
  <si>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</si>
  <si>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</si>
  <si>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</si>
  <si>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</si>
  <si>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</si>
  <si>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</si>
  <si>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</si>
  <si>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</si>
  <si>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</si>
  <si>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</si>
  <si>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</si>
  <si>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</si>
  <si>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</si>
  <si>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</si>
  <si>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</si>
  <si>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</si>
  <si>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</si>
  <si>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</si>
  <si>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</si>
  <si>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</si>
  <si>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</si>
  <si>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</si>
  <si>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</si>
  <si>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</si>
  <si>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</si>
  <si>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</si>
  <si>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</si>
  <si>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</si>
  <si>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</si>
  <si>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</si>
  <si>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</si>
  <si>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</si>
  <si>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</si>
  <si>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</si>
  <si>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</si>
  <si>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</si>
  <si>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</si>
  <si>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</si>
  <si>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</si>
  <si>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</si>
  <si>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</si>
  <si>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</si>
  <si>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</si>
  <si>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</si>
  <si>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</si>
  <si>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</si>
  <si>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</si>
  <si>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</si>
  <si>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</si>
  <si>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</si>
  <si>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</si>
  <si>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</si>
  <si>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</si>
  <si>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</si>
  <si>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</si>
  <si>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</si>
  <si>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</si>
  <si>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</si>
  <si>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</si>
  <si>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</si>
  <si>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</si>
  <si>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</si>
  <si>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</si>
  <si>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</si>
  <si>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</si>
  <si>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</si>
  <si>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</si>
  <si>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</si>
  <si>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</si>
  <si>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</si>
  <si>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</si>
  <si>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</si>
  <si>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</si>
  <si>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</si>
  <si>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</si>
  <si>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</si>
  <si>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</si>
  <si>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</si>
  <si>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</si>
  <si>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</si>
  <si>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</si>
  <si>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</si>
  <si>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</si>
  <si>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</si>
  <si>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</si>
  <si>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</si>
  <si>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</si>
  <si>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</si>
  <si>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</si>
  <si>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</si>
  <si>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</si>
  <si>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</si>
  <si>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</si>
  <si>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</si>
  <si>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</si>
  <si>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</si>
  <si>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</si>
  <si>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</si>
  <si>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</si>
  <si>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</si>
  <si>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</si>
  <si>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</si>
  <si>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</si>
  <si>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</si>
  <si>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</si>
  <si>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</si>
  <si>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</si>
  <si>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</si>
  <si>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</si>
  <si>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</si>
  <si>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</si>
  <si>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</si>
  <si>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</si>
  <si>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</si>
  <si>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</si>
  <si>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</si>
  <si>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</si>
  <si>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</si>
  <si>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</si>
  <si>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</si>
  <si>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</si>
  <si>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</si>
  <si>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</si>
  <si>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</si>
  <si>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</si>
  <si>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</si>
  <si>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</si>
  <si>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</si>
  <si>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</si>
  <si>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</si>
  <si>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</si>
  <si>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</si>
  <si>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</si>
  <si>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</si>
  <si>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</si>
  <si>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</si>
  <si>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</si>
  <si>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</si>
  <si>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</si>
  <si>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</si>
  <si>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</si>
  <si>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</si>
  <si>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</si>
  <si>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</si>
  <si>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</si>
  <si>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</si>
  <si>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</si>
  <si>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</si>
  <si>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</si>
  <si>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</si>
  <si>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</si>
  <si>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</si>
  <si>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</si>
  <si>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</si>
  <si>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</si>
  <si>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</si>
  <si>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</si>
  <si>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</si>
  <si>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</si>
  <si>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</si>
  <si>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</si>
  <si>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</si>
  <si>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</si>
  <si>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</si>
  <si>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</si>
  <si>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</si>
  <si>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</si>
  <si>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</si>
  <si>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</si>
  <si>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</si>
  <si>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</si>
  <si>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</si>
  <si>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</si>
  <si>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</si>
  <si>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</si>
  <si>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</si>
  <si>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</si>
  <si>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</si>
  <si>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</si>
  <si>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</si>
  <si>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</si>
  <si>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</si>
  <si>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</si>
  <si>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</si>
  <si>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</si>
  <si>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</si>
  <si>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</si>
  <si>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</si>
  <si>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</si>
  <si>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</si>
  <si>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</si>
  <si>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</si>
  <si>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</si>
  <si>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</si>
  <si>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</si>
  <si>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</si>
  <si>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</si>
  <si>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</si>
  <si>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</si>
  <si>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</si>
  <si>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</si>
  <si>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</si>
  <si>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</si>
  <si>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</si>
  <si>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</si>
  <si>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</si>
  <si>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</si>
  <si>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</si>
  <si>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</si>
  <si>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</si>
  <si>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</si>
  <si>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</si>
  <si>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</si>
  <si>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</si>
  <si>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</si>
  <si>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</si>
  <si>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</si>
  <si>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</si>
  <si>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</si>
  <si>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</si>
  <si>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</si>
  <si>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</si>
  <si>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</si>
  <si>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</si>
  <si>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</si>
  <si>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</si>
  <si>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</si>
  <si>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</si>
  <si>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</si>
  <si>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</si>
  <si>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</si>
  <si>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</si>
  <si>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</si>
  <si>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</si>
  <si>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</si>
  <si>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</si>
  <si>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</si>
  <si>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</si>
  <si>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</si>
  <si>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</si>
  <si>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</si>
  <si>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</si>
  <si>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</si>
  <si>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</si>
  <si>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</si>
  <si>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</si>
  <si>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</si>
  <si>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</si>
  <si>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</si>
  <si>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</si>
  <si>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</si>
  <si>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</si>
  <si>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</si>
  <si>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</si>
  <si>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</si>
  <si>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</si>
  <si>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</si>
  <si>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</si>
  <si>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</si>
  <si>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</si>
  <si>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</si>
  <si>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</si>
  <si>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</si>
  <si>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</si>
  <si>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</si>
  <si>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</si>
  <si>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</si>
  <si>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</si>
  <si>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</si>
  <si>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</si>
  <si>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</si>
  <si>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</si>
  <si>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</si>
  <si>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</si>
  <si>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</si>
  <si>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</si>
  <si>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</si>
  <si>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</si>
  <si>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</si>
  <si>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</si>
  <si>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</si>
  <si>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</si>
  <si>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</si>
  <si>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</si>
  <si>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</si>
  <si>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</si>
  <si>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</si>
  <si>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</si>
  <si>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</si>
  <si>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</si>
  <si>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</si>
  <si>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</si>
  <si>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</si>
  <si>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</si>
  <si>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</si>
  <si>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</si>
  <si>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</si>
  <si>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</si>
  <si>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</si>
  <si>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</si>
  <si>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</si>
  <si>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</si>
  <si>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</si>
  <si>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</si>
  <si>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</si>
  <si>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</si>
  <si>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</si>
  <si>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</si>
  <si>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</si>
  <si>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</si>
  <si>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</si>
  <si>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</si>
  <si>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</si>
  <si>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</si>
  <si>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</si>
  <si>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</si>
  <si>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</si>
  <si>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</si>
  <si>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</si>
  <si>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</si>
  <si>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</si>
  <si>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</si>
  <si>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</si>
  <si>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</si>
  <si>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</si>
  <si>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</si>
  <si>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</si>
  <si>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</si>
  <si>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</si>
  <si>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</si>
  <si>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</si>
  <si>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</si>
  <si>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</si>
  <si>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</si>
  <si>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</si>
  <si>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</si>
  <si>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</si>
  <si>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</si>
  <si>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</si>
  <si>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</si>
  <si>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</si>
  <si>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</si>
  <si>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</si>
  <si>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</si>
  <si>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</si>
  <si>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</si>
  <si>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</si>
  <si>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</si>
  <si>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</si>
  <si>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</si>
  <si>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</si>
  <si>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</si>
  <si>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</si>
  <si>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</si>
  <si>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</si>
  <si>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</si>
  <si>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</si>
  <si>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</si>
  <si>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</si>
  <si>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</si>
  <si>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</si>
  <si>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</si>
  <si>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</si>
  <si>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</si>
  <si>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</si>
  <si>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</si>
  <si>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</si>
  <si>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</si>
  <si>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</si>
  <si>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</si>
  <si>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</si>
  <si>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</si>
  <si>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</si>
  <si>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</si>
  <si>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</si>
  <si>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</si>
  <si>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</si>
  <si>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</si>
  <si>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</si>
  <si>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</si>
  <si>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</si>
  <si>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</si>
  <si>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</si>
  <si>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</si>
  <si>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</si>
  <si>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</si>
  <si>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</si>
  <si>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</si>
  <si>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</si>
  <si>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</si>
  <si>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</si>
  <si>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</si>
  <si>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</si>
  <si>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</si>
  <si>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</si>
  <si>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</si>
  <si>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</si>
  <si>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</si>
  <si>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</si>
  <si>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</si>
  <si>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</si>
  <si>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</si>
  <si>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</si>
  <si>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</si>
  <si>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</si>
  <si>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</si>
  <si>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</si>
  <si>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</si>
  <si>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</si>
  <si>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</si>
  <si>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</si>
  <si>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</si>
  <si>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</si>
  <si>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</si>
  <si>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</si>
  <si>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</si>
  <si>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</si>
  <si>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</si>
  <si>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</si>
  <si>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</si>
  <si>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</si>
  <si>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</si>
  <si>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</si>
  <si>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</si>
  <si>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</si>
  <si>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</si>
  <si>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</si>
  <si>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</si>
  <si>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</si>
  <si>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</si>
  <si>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</si>
  <si>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</si>
  <si>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</si>
  <si>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</si>
  <si>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</si>
  <si>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</si>
  <si>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</si>
  <si>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</si>
  <si>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</si>
  <si>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</si>
  <si>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</si>
  <si>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</si>
  <si>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</si>
  <si>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</si>
  <si>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</si>
  <si>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</si>
  <si>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</si>
  <si>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</si>
  <si>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</si>
  <si>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</si>
  <si>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</si>
  <si>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</si>
  <si>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</si>
  <si>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</si>
  <si>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</si>
  <si>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</si>
  <si>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</si>
  <si>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</si>
  <si>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</si>
  <si>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</si>
  <si>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</si>
  <si>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</si>
  <si>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</si>
  <si>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</si>
  <si>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</si>
  <si>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</si>
  <si>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</si>
  <si>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</si>
  <si>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</si>
  <si>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</si>
  <si>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</si>
  <si>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</si>
  <si>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</si>
  <si>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</si>
  <si>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</si>
  <si>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</si>
  <si>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</si>
  <si>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</si>
  <si>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</si>
  <si>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</si>
  <si>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</si>
  <si>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</si>
  <si>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</si>
  <si>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</si>
  <si>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</si>
  <si>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</si>
  <si>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</si>
  <si>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</si>
  <si>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</si>
  <si>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</si>
  <si>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</si>
  <si>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</si>
  <si>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</si>
  <si>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</si>
  <si>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</si>
  <si>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</si>
  <si>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</si>
  <si>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</si>
  <si>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</si>
  <si>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</si>
  <si>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</si>
  <si>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</si>
  <si>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</si>
  <si>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</si>
  <si>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</si>
  <si>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</si>
  <si>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</si>
  <si>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</si>
  <si>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</si>
  <si>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</si>
  <si>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</si>
  <si>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</si>
  <si>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</si>
  <si>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</si>
  <si>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</si>
  <si>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</si>
  <si>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</si>
  <si>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</si>
  <si>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</si>
  <si>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</si>
  <si>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</si>
  <si>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</si>
  <si>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</si>
  <si>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</si>
  <si>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</si>
  <si>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</si>
  <si>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</si>
  <si>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</si>
  <si>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</si>
  <si>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</si>
  <si>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</si>
  <si>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</si>
  <si>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</si>
  <si>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</si>
  <si>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</si>
  <si>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</si>
  <si>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</si>
  <si>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</si>
  <si>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</si>
  <si>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</si>
  <si>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</si>
  <si>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</si>
  <si>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</si>
  <si>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</si>
  <si>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</si>
  <si>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</si>
  <si>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</si>
  <si>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</si>
  <si>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</si>
  <si>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</si>
  <si>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</si>
  <si>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</si>
  <si>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</si>
  <si>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</si>
  <si>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</si>
  <si>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</si>
  <si>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</si>
  <si>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</si>
  <si>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</si>
  <si>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</si>
  <si>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</si>
  <si>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</si>
  <si>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</si>
  <si>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</si>
  <si>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</si>
  <si>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</si>
  <si>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</si>
  <si>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</si>
  <si>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</si>
  <si>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</si>
  <si>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</si>
  <si>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</si>
  <si>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</si>
  <si>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</si>
  <si>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</si>
  <si>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</si>
  <si>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</si>
  <si>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</si>
  <si>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</si>
  <si>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</si>
  <si>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</si>
  <si>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</si>
  <si>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</si>
  <si>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</si>
  <si>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</si>
  <si>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</si>
  <si>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</si>
  <si>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</si>
  <si>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</si>
  <si>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</si>
  <si>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</si>
  <si>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</si>
  <si>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</si>
  <si>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</si>
  <si>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</si>
  <si>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</si>
  <si>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</si>
  <si>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</si>
  <si>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</si>
  <si>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</si>
  <si>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</si>
  <si>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</si>
  <si>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</si>
  <si>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</si>
  <si>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</si>
  <si>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</si>
  <si>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</si>
  <si>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</si>
  <si>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</si>
  <si>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</si>
  <si>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</si>
  <si>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</si>
  <si>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</si>
  <si>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</si>
  <si>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</si>
  <si>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</si>
  <si>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</si>
  <si>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</si>
  <si>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</si>
  <si>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</si>
  <si>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</si>
  <si>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</si>
  <si>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</si>
  <si>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</si>
  <si>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</si>
  <si>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</si>
  <si>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</si>
  <si>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</si>
  <si>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</si>
  <si>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</si>
  <si>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</si>
  <si>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</si>
  <si>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</si>
  <si>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</si>
  <si>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</si>
  <si>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</si>
  <si>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</si>
  <si>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</si>
  <si>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</si>
  <si>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</si>
  <si>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</si>
  <si>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</si>
  <si>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</si>
  <si>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</si>
  <si>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</si>
  <si>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</si>
  <si>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</si>
  <si>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</si>
  <si>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</si>
  <si>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</si>
  <si>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</si>
  <si>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</si>
  <si>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</si>
  <si>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</si>
  <si>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</si>
  <si>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</si>
  <si>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</si>
  <si>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</si>
  <si>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</si>
  <si>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</si>
  <si>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</si>
  <si>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</si>
  <si>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</si>
  <si>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</si>
  <si>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</si>
  <si>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</si>
  <si>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</si>
  <si>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</si>
  <si>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</si>
  <si>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</si>
  <si>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</si>
  <si>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</si>
  <si>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</si>
  <si>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</si>
  <si>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</si>
  <si>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</si>
  <si>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</si>
  <si>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</si>
  <si>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</si>
  <si>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</si>
  <si>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</si>
  <si>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</si>
  <si>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</si>
  <si>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</si>
  <si>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</si>
  <si>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</si>
  <si>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</si>
  <si>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</si>
  <si>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</si>
  <si>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</si>
  <si>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</si>
  <si>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</si>
  <si>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</si>
  <si>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</si>
  <si>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</si>
  <si>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</si>
  <si>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</si>
  <si>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</si>
  <si>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</si>
  <si>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</si>
  <si>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</si>
  <si>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</si>
  <si>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</si>
  <si>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</si>
  <si>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</si>
  <si>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</si>
  <si>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</si>
  <si>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</si>
  <si>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</si>
  <si>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</si>
  <si>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</si>
  <si>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</si>
  <si>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</si>
  <si>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</si>
  <si>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</si>
  <si>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</si>
  <si>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</si>
  <si>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</si>
  <si>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</si>
  <si>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</si>
  <si>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</si>
  <si>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</si>
  <si>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</si>
  <si>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</si>
  <si>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</si>
  <si>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</si>
  <si>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</si>
  <si>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</si>
  <si>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</si>
  <si>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</si>
  <si>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</si>
  <si>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</si>
  <si>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</si>
  <si>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</si>
  <si>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</si>
  <si>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</si>
  <si>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</si>
  <si>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</si>
  <si>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</si>
  <si>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</si>
  <si>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</si>
  <si>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</si>
  <si>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</si>
  <si>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</si>
  <si>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</si>
  <si>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</si>
  <si>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</si>
  <si>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</si>
  <si>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</si>
  <si>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</si>
  <si>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</si>
  <si>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</si>
  <si>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</si>
  <si>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</si>
  <si>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</si>
  <si>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</si>
  <si>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</si>
  <si>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</si>
  <si>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</si>
  <si>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</si>
  <si>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</si>
  <si>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</si>
  <si>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</si>
  <si>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</si>
  <si>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</si>
  <si>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</si>
  <si>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</si>
  <si>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</si>
  <si>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</si>
  <si>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</si>
  <si>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</si>
  <si>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</si>
  <si>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</si>
  <si>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</si>
  <si>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</si>
  <si>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</si>
  <si>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</si>
  <si>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</si>
  <si>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</si>
  <si>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</si>
  <si>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</si>
  <si>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</si>
  <si>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</si>
  <si>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</si>
  <si>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</si>
  <si>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</si>
  <si>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</si>
  <si>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</si>
  <si>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</si>
  <si>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</si>
  <si>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</si>
  <si>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</si>
  <si>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</si>
  <si>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</si>
  <si>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</si>
  <si>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</si>
  <si>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</si>
  <si>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</si>
  <si>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</si>
  <si>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</si>
  <si>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</si>
  <si>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</si>
  <si>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</si>
  <si>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</si>
  <si>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</si>
  <si>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</si>
  <si>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</si>
  <si>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</si>
  <si>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</si>
  <si>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</si>
  <si>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</si>
  <si>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</si>
  <si>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</si>
  <si>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</si>
  <si>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</si>
  <si>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</si>
  <si>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</si>
  <si>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</si>
  <si>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</si>
  <si>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</si>
  <si>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</si>
  <si>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</si>
  <si>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</si>
  <si>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</si>
  <si>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</si>
  <si>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</si>
  <si>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</si>
  <si>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</si>
  <si>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</si>
  <si>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</si>
  <si>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</si>
  <si>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</si>
  <si>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</si>
  <si>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</si>
  <si>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</si>
  <si>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</si>
  <si>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</si>
  <si>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</si>
  <si>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</si>
  <si>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</si>
  <si>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</si>
  <si>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</si>
  <si>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</si>
  <si>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</si>
  <si>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</si>
  <si>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</si>
  <si>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</si>
  <si>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</si>
  <si>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</si>
  <si>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</si>
  <si>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</si>
  <si>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</si>
  <si>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</si>
  <si>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</si>
  <si>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</si>
  <si>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</si>
  <si>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</si>
  <si>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</si>
  <si>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</si>
  <si>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</si>
  <si>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</si>
  <si>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</si>
  <si>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</si>
  <si>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</si>
  <si>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</si>
  <si>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</si>
  <si>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</si>
  <si>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</si>
  <si>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</si>
  <si>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</si>
  <si>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</si>
  <si>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</si>
  <si>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</si>
  <si>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</si>
  <si>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</si>
  <si>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</si>
  <si>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</si>
  <si>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</si>
  <si>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</si>
  <si>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</si>
  <si>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</si>
  <si>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</si>
  <si>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</si>
  <si>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</si>
  <si>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</si>
  <si>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</si>
  <si>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</si>
  <si>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</si>
  <si>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</si>
  <si>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</si>
  <si>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</si>
  <si>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</si>
  <si>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</si>
  <si>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</si>
  <si>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</si>
  <si>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</si>
  <si>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</si>
  <si>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</si>
  <si>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</si>
  <si>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</si>
  <si>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</si>
  <si>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</si>
  <si>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</si>
  <si>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</si>
  <si>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</si>
  <si>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</si>
  <si>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</si>
  <si>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</si>
  <si>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</si>
  <si>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</si>
  <si>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</si>
  <si>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</si>
  <si>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</si>
  <si>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</si>
  <si>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</si>
  <si>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</si>
  <si>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</si>
  <si>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</si>
  <si>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</si>
  <si>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</si>
  <si>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</si>
  <si>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</si>
  <si>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</si>
  <si>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</si>
  <si>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</si>
  <si>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</si>
  <si>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</si>
  <si>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</si>
  <si>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</si>
  <si>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</si>
  <si>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</si>
  <si>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</si>
  <si>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</si>
  <si>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</si>
  <si>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</si>
  <si>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</si>
  <si>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</si>
  <si>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</si>
  <si>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</si>
  <si>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</si>
  <si>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</si>
  <si>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</si>
  <si>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</si>
  <si>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</si>
  <si>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</si>
  <si>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</si>
  <si>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</si>
  <si>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</si>
  <si>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</si>
  <si>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</si>
  <si>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</si>
  <si>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</si>
  <si>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</si>
  <si>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</si>
  <si>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</si>
  <si>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</si>
  <si>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</si>
  <si>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</si>
  <si>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</si>
  <si>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</si>
  <si>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</si>
  <si>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</si>
  <si>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</si>
  <si>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</si>
  <si>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</si>
  <si>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</si>
  <si>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</si>
  <si>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</si>
  <si>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</si>
  <si>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</si>
  <si>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</si>
  <si>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</si>
  <si>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</si>
  <si>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</si>
  <si>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</si>
  <si>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</si>
  <si>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</si>
  <si>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</si>
  <si>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</si>
  <si>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</si>
  <si>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</si>
  <si>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</si>
  <si>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</si>
  <si>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</si>
  <si>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</si>
  <si>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</si>
  <si>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</si>
  <si>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</si>
  <si>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</si>
  <si>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</si>
  <si>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</si>
  <si>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</si>
  <si>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</si>
  <si>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</si>
  <si>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</si>
  <si>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</si>
  <si>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</si>
  <si>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</si>
  <si>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</si>
  <si>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</si>
  <si>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</si>
  <si>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</si>
  <si>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</si>
  <si>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</si>
  <si>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</si>
  <si>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</si>
  <si>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</si>
  <si>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</si>
  <si>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</si>
  <si>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</si>
  <si>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</si>
  <si>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</si>
  <si>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</si>
  <si>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</si>
  <si>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</si>
  <si>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</si>
  <si>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</si>
  <si>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</si>
  <si>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</si>
  <si>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</si>
  <si>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</si>
  <si>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</si>
  <si>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</si>
  <si>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</si>
  <si>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</si>
  <si>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</si>
  <si>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</si>
  <si>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</si>
  <si>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</si>
  <si>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</si>
  <si>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</si>
  <si>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</si>
  <si>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</si>
  <si>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</si>
  <si>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</si>
  <si>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</si>
  <si>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</si>
  <si>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</si>
  <si>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</si>
  <si>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</si>
  <si>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</si>
  <si>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</si>
  <si>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</si>
  <si>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</si>
  <si>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</si>
  <si>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</si>
  <si>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</si>
  <si>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</si>
  <si>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</si>
  <si>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</si>
  <si>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</si>
  <si>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</si>
  <si>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</si>
  <si>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</si>
  <si>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</si>
  <si>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</si>
  <si>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</si>
  <si>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</si>
  <si>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</si>
  <si>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</si>
  <si>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</si>
  <si>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</si>
  <si>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</si>
  <si>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</si>
  <si>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</si>
  <si>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</si>
  <si>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</si>
  <si>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</si>
  <si>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</si>
  <si>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</si>
  <si>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</si>
  <si>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</si>
  <si>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</si>
  <si>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</si>
  <si>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</si>
  <si>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</si>
  <si>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</si>
  <si>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</si>
  <si>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</si>
  <si>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</si>
  <si>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</si>
  <si>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</si>
  <si>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</si>
  <si>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</si>
  <si>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</si>
  <si>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</si>
  <si>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</si>
  <si>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</si>
  <si>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</si>
  <si>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</si>
  <si>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</si>
  <si>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</si>
  <si>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</si>
  <si>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</si>
  <si>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</si>
  <si>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</si>
  <si>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</si>
  <si>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</si>
  <si>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</si>
  <si>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</si>
  <si>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</si>
  <si>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</si>
  <si>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</si>
  <si>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</si>
  <si>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</si>
  <si>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</si>
  <si>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</si>
  <si>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</si>
  <si>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</si>
  <si>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</si>
  <si>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</si>
  <si>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</si>
  <si>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</si>
  <si>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</si>
  <si>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</si>
  <si>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</si>
  <si>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</si>
  <si>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</si>
  <si>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</si>
  <si>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</si>
  <si>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</si>
  <si>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</si>
  <si>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</si>
  <si>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</si>
  <si>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</si>
  <si>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</si>
  <si>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</si>
  <si>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</si>
  <si>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</si>
  <si>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</si>
  <si>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</si>
  <si>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</si>
  <si>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</si>
  <si>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</si>
  <si>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</si>
  <si>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</si>
  <si>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</si>
  <si>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</si>
  <si>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</si>
  <si>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</si>
  <si>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</si>
  <si>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</si>
  <si>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</si>
  <si>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</si>
  <si>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</si>
  <si>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</si>
  <si>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</si>
  <si>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</si>
  <si>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</si>
  <si>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</si>
  <si>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</si>
  <si>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</si>
  <si>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</si>
  <si>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</si>
  <si>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</si>
  <si>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</si>
  <si>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</si>
  <si>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</si>
  <si>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</si>
  <si>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</si>
  <si>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</si>
  <si>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</si>
  <si>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</si>
  <si>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</si>
  <si>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</si>
  <si>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</si>
  <si>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</si>
  <si>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</si>
  <si>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</si>
  <si>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</si>
  <si>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</si>
  <si>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</si>
  <si>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</si>
  <si>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</si>
  <si>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</si>
  <si>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</si>
  <si>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</si>
  <si>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</si>
  <si>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</si>
  <si>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</si>
  <si>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</si>
  <si>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</si>
  <si>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</si>
  <si>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</si>
  <si>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</si>
  <si>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</si>
  <si>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</si>
  <si>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</si>
  <si>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</si>
  <si>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</si>
  <si>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</si>
  <si>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</si>
  <si>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</si>
  <si>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</si>
  <si>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</si>
  <si>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</si>
  <si>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</si>
  <si>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</si>
  <si>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</si>
  <si>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</si>
  <si>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</si>
  <si>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</si>
  <si>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</si>
  <si>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</si>
  <si>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</si>
  <si>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</si>
  <si>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</si>
  <si>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</si>
  <si>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</si>
  <si>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</si>
  <si>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</si>
  <si>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</si>
  <si>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</si>
  <si>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</si>
  <si>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</si>
  <si>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</si>
  <si>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</si>
  <si>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</si>
  <si>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</si>
  <si>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</si>
  <si>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</si>
  <si>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</si>
  <si>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</si>
  <si>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</si>
  <si>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</si>
  <si>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</si>
  <si>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</si>
  <si>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</si>
  <si>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</si>
  <si>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</si>
  <si>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</si>
  <si>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</si>
  <si>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</si>
  <si>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</si>
  <si>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</si>
  <si>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</si>
  <si>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</si>
  <si>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</si>
  <si>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</si>
  <si>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</si>
  <si>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</si>
  <si>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</si>
  <si>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</si>
  <si>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</si>
  <si>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</si>
  <si>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</si>
  <si>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</si>
  <si>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</si>
  <si>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</si>
  <si>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</si>
  <si>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</si>
  <si>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</si>
  <si>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</si>
  <si>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</si>
  <si>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</si>
  <si>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</si>
  <si>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</si>
  <si>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</si>
  <si>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</si>
  <si>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</si>
  <si>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</si>
  <si>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</si>
  <si>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</si>
  <si>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</si>
  <si>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</si>
  <si>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</si>
  <si>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</si>
  <si>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</si>
  <si>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</si>
  <si>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</si>
  <si>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</si>
  <si>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</si>
  <si>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</si>
  <si>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</si>
  <si>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</si>
  <si>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</si>
  <si>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</si>
  <si>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</si>
  <si>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</si>
  <si>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</si>
  <si>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</si>
  <si>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</si>
  <si>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</si>
  <si>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</si>
  <si>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</si>
  <si>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</si>
  <si>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</si>
  <si>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</si>
  <si>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</si>
  <si>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</si>
  <si>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</si>
  <si>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</si>
  <si>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</si>
  <si>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</si>
  <si>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</si>
  <si>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</si>
  <si>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</si>
  <si>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</si>
  <si>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</si>
  <si>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</si>
  <si>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</si>
  <si>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</si>
  <si>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</si>
  <si>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</si>
  <si>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</si>
  <si>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</si>
  <si>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</si>
  <si>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</si>
  <si>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</si>
  <si>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</si>
  <si>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</si>
  <si>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</si>
  <si>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</si>
  <si>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</si>
  <si>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</si>
  <si>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</si>
  <si>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</si>
  <si>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</si>
  <si>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</si>
  <si>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</si>
  <si>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</si>
  <si>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</si>
  <si>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</si>
  <si>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</si>
  <si>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</si>
  <si>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</si>
  <si>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</si>
  <si>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</si>
  <si>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</si>
  <si>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</si>
  <si>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</si>
  <si>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</si>
  <si>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</si>
  <si>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</si>
  <si>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</si>
  <si>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</si>
  <si>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</si>
  <si>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</si>
  <si>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</si>
  <si>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</si>
  <si>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</si>
  <si>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</si>
  <si>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</si>
  <si>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</si>
  <si>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</si>
  <si>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</si>
  <si>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</si>
  <si>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</si>
  <si>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</si>
  <si>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</si>
  <si>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</si>
  <si>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</si>
  <si>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</si>
  <si>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</si>
  <si>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</si>
  <si>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</si>
  <si>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</si>
  <si>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</si>
  <si>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</si>
  <si>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</si>
  <si>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</si>
  <si>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</si>
  <si>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</si>
  <si>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</si>
  <si>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</si>
  <si>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</si>
  <si>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</si>
  <si>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</si>
  <si>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</si>
  <si>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</si>
  <si>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</si>
  <si>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</si>
  <si>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</si>
  <si>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</si>
  <si>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</si>
  <si>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</si>
  <si>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</si>
  <si>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</si>
  <si>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</si>
  <si>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</si>
  <si>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</si>
  <si>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</si>
  <si>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</si>
  <si>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</si>
  <si>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</si>
  <si>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</si>
  <si>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</si>
  <si>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</si>
  <si>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</si>
  <si>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</si>
  <si>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</si>
  <si>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</si>
  <si>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</si>
  <si>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</si>
  <si>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</si>
  <si>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</si>
  <si>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</si>
  <si>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</si>
  <si>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</si>
  <si>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</si>
  <si>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</si>
  <si>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</si>
  <si>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</si>
  <si>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</si>
  <si>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</si>
  <si>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</si>
  <si>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</si>
  <si>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</si>
  <si>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</si>
  <si>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</si>
  <si>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</si>
  <si>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</si>
  <si>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</si>
  <si>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</si>
  <si>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</si>
  <si>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</si>
  <si>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</si>
  <si>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</si>
  <si>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</si>
  <si>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</si>
  <si>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</si>
  <si>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</si>
  <si>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</si>
  <si>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</si>
  <si>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</si>
  <si>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</si>
  <si>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</si>
  <si>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</si>
  <si>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</si>
  <si>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</si>
  <si>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</si>
  <si>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</si>
  <si>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</si>
  <si>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</si>
  <si>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</si>
  <si>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</si>
  <si>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</si>
  <si>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</si>
  <si>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</si>
  <si>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</si>
  <si>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</si>
  <si>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</si>
  <si>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</si>
  <si>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</si>
  <si>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</si>
  <si>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</si>
  <si>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</si>
  <si>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</si>
  <si>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</si>
  <si>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</si>
  <si>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</si>
  <si>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</si>
  <si>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</si>
  <si>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</si>
  <si>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</si>
  <si>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</si>
  <si>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</si>
  <si>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</si>
  <si>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</si>
  <si>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</si>
  <si>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</si>
  <si>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</si>
  <si>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</si>
  <si>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</si>
  <si>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</si>
  <si>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</si>
  <si>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</si>
  <si>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</si>
  <si>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</si>
  <si>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</si>
  <si>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</si>
  <si>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</si>
  <si>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</si>
  <si>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</si>
  <si>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</si>
  <si>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</si>
  <si>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</si>
  <si>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</si>
  <si>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</si>
  <si>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</si>
  <si>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</si>
  <si>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</si>
  <si>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</si>
  <si>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</si>
  <si>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</si>
  <si>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</si>
  <si>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</si>
  <si>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</si>
  <si>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</si>
  <si>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</si>
  <si>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</si>
  <si>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</si>
  <si>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</si>
  <si>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</si>
  <si>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</si>
  <si>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</si>
  <si>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</si>
  <si>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</si>
  <si>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</si>
  <si>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</si>
  <si>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</si>
  <si>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</si>
  <si>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</si>
  <si>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</si>
  <si>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</si>
  <si>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</si>
  <si>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</si>
  <si>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</si>
  <si>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</si>
  <si>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</si>
  <si>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</si>
  <si>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</si>
  <si>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</si>
  <si>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</si>
  <si>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</si>
  <si>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</si>
  <si>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</si>
  <si>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</si>
  <si>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</si>
  <si>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</si>
  <si>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</si>
  <si>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</si>
  <si>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</si>
  <si>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</si>
  <si>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</si>
  <si>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</si>
  <si>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</si>
  <si>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</si>
  <si>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</si>
  <si>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</si>
  <si>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</si>
  <si>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</si>
  <si>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</si>
  <si>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</si>
  <si>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</si>
  <si>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</si>
  <si>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</si>
  <si>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</si>
  <si>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</si>
  <si>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</si>
  <si>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</si>
  <si>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</si>
  <si>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</si>
  <si>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</si>
  <si>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</si>
  <si>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</si>
  <si>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</si>
  <si>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</si>
  <si>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</si>
  <si>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</si>
  <si>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</si>
  <si>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</si>
  <si>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</si>
  <si>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</si>
  <si>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</si>
  <si>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</si>
  <si>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</si>
  <si>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</si>
  <si>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</si>
  <si>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</si>
  <si>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</si>
  <si>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</si>
  <si>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</si>
  <si>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</si>
  <si>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</si>
  <si>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</si>
  <si>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</si>
  <si>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</si>
  <si>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</si>
  <si>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</si>
  <si>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</si>
  <si>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</si>
  <si>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</si>
  <si>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</si>
  <si>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</si>
  <si>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</si>
  <si>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</si>
  <si>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</si>
  <si>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</si>
  <si>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</si>
  <si>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</si>
  <si>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</si>
  <si>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</si>
  <si>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</si>
  <si>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</si>
  <si>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</si>
  <si>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</si>
  <si>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</si>
  <si>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</si>
  <si>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</si>
  <si>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</si>
  <si>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</si>
  <si>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</si>
  <si>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</si>
  <si>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</si>
  <si>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</si>
  <si>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</si>
  <si>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</si>
  <si>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</si>
  <si>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</si>
  <si>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</si>
  <si>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</si>
  <si>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</si>
  <si>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</si>
  <si>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</si>
  <si>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</si>
  <si>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</si>
  <si>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</si>
  <si>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</si>
  <si>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</si>
  <si>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</si>
  <si>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</si>
  <si>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</si>
  <si>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</si>
  <si>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</si>
  <si>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</si>
  <si>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</si>
  <si>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</si>
  <si>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</si>
  <si>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</si>
  <si>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</si>
  <si>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</si>
  <si>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</si>
  <si>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</si>
  <si>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</si>
  <si>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</si>
  <si>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</si>
  <si>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</si>
  <si>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</si>
  <si>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</si>
  <si>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</si>
  <si>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</si>
  <si>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</si>
  <si>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</si>
  <si>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</si>
  <si>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</si>
  <si>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</si>
  <si>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</si>
  <si>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</si>
  <si>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</si>
  <si>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</si>
  <si>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</si>
  <si>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</si>
  <si>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</si>
  <si>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</si>
  <si>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</si>
  <si>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</si>
  <si>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</si>
  <si>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</si>
  <si>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</si>
  <si>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</si>
  <si>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</si>
  <si>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</si>
  <si>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</si>
  <si>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</si>
  <si>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</si>
  <si>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</si>
  <si>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</si>
  <si>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</si>
  <si>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</si>
  <si>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</si>
  <si>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</si>
  <si>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</si>
  <si>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</si>
  <si>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</si>
  <si>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</si>
  <si>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</si>
  <si>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</si>
  <si>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</si>
  <si>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</si>
  <si>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</si>
  <si>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</si>
  <si>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</si>
  <si>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</si>
  <si>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</si>
  <si>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</si>
  <si>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</si>
  <si>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</si>
  <si>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</si>
  <si>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</si>
  <si>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</si>
  <si>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</si>
  <si>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</si>
  <si>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</si>
  <si>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</si>
  <si>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</si>
  <si>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</si>
  <si>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</si>
  <si>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</si>
  <si>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</si>
  <si>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</si>
  <si>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</si>
  <si>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</si>
  <si>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</si>
  <si>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</si>
  <si>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</si>
  <si>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</si>
  <si>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</si>
  <si>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</si>
  <si>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</si>
  <si>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</si>
  <si>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</si>
  <si>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</si>
  <si>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</si>
  <si>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</si>
  <si>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</si>
  <si>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</si>
  <si>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</si>
  <si>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</si>
  <si>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</si>
  <si>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</si>
  <si>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</si>
  <si>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</si>
  <si>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</si>
  <si>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</si>
  <si>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</si>
  <si>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</si>
  <si>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</si>
  <si>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</si>
  <si>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</si>
  <si>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</si>
  <si>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</si>
  <si>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</si>
  <si>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</si>
  <si>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</si>
  <si>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</si>
  <si>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</si>
  <si>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</si>
  <si>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</si>
  <si>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</si>
  <si>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</si>
  <si>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</si>
  <si>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</si>
  <si>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</si>
  <si>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</si>
  <si>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</si>
  <si>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</si>
  <si>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</si>
  <si>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</si>
  <si>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</si>
  <si>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</si>
  <si>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</si>
  <si>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</si>
  <si>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</si>
  <si>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</si>
  <si>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</si>
  <si>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</si>
  <si>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</si>
  <si>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</si>
  <si>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</si>
  <si>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</si>
  <si>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</si>
  <si>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</si>
  <si>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</si>
  <si>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</si>
  <si>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</si>
  <si>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</si>
  <si>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</si>
  <si>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</si>
  <si>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</si>
  <si>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</si>
  <si>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</si>
  <si>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</si>
  <si>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</si>
  <si>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</si>
  <si>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</si>
  <si>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</si>
  <si>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</si>
  <si>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</si>
  <si>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</si>
  <si>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</si>
  <si>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</si>
  <si>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</si>
  <si>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</si>
  <si>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</si>
  <si>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</si>
  <si>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</si>
  <si>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</si>
  <si>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</si>
  <si>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</si>
  <si>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</si>
  <si>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</si>
  <si>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</si>
  <si>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</si>
  <si>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</si>
  <si>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</si>
  <si>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</si>
  <si>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</si>
  <si>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</si>
  <si>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</si>
  <si>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</si>
  <si>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</si>
  <si>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</si>
  <si>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</si>
  <si>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</si>
  <si>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</si>
  <si>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</si>
  <si>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</si>
  <si>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</si>
  <si>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</si>
  <si>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</si>
  <si>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</si>
  <si>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</si>
  <si>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</si>
  <si>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</si>
  <si>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</si>
  <si>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</si>
  <si>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</si>
  <si>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</si>
  <si>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</si>
  <si>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</si>
  <si>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</si>
  <si>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</si>
  <si>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</si>
  <si>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</si>
  <si>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</si>
  <si>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</si>
  <si>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</si>
  <si>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</si>
  <si>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</si>
  <si>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</si>
  <si>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</si>
  <si>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</si>
  <si>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</si>
  <si>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</si>
  <si>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</si>
  <si>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</si>
  <si>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</si>
  <si>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</si>
  <si>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</si>
  <si>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</si>
  <si>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</si>
  <si>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</si>
  <si>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</si>
  <si>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</si>
  <si>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</si>
  <si>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</si>
  <si>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</si>
  <si>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</si>
  <si>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</si>
  <si>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</si>
  <si>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</si>
  <si>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</si>
  <si>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</si>
  <si>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</si>
  <si>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</si>
  <si>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</si>
  <si>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</si>
  <si>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</si>
  <si>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</si>
  <si>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</si>
  <si>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</si>
  <si>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</si>
  <si>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</si>
  <si>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</si>
  <si>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</si>
  <si>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</si>
  <si>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</si>
  <si>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</si>
  <si>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</si>
  <si>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</si>
  <si>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</si>
  <si>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</si>
  <si>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</si>
  <si>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</si>
  <si>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</si>
  <si>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</si>
  <si>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</si>
  <si>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</si>
  <si>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</si>
  <si>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</si>
  <si>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</si>
  <si>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</si>
  <si>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</si>
  <si>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</si>
  <si>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</si>
  <si>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</si>
  <si>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</si>
  <si>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</si>
  <si>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</si>
  <si>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</si>
  <si>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</si>
  <si>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</si>
  <si>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</si>
  <si>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</si>
  <si>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</si>
  <si>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</si>
  <si>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</si>
  <si>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</si>
  <si>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</si>
  <si>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</si>
  <si>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</si>
  <si>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</si>
  <si>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</si>
  <si>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</si>
  <si>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</si>
  <si>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</si>
  <si>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</si>
  <si>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</si>
  <si>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</si>
  <si>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</si>
  <si>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</si>
  <si>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</si>
  <si>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</si>
  <si>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</si>
  <si>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</si>
  <si>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</si>
  <si>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</si>
  <si>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</si>
  <si>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</si>
  <si>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</si>
  <si>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</si>
  <si>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</si>
  <si>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</si>
  <si>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</si>
  <si>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</si>
  <si>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</si>
  <si>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</si>
  <si>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</si>
  <si>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</si>
  <si>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</si>
  <si>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</si>
  <si>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</si>
  <si>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</si>
  <si>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</si>
  <si>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</si>
  <si>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</si>
  <si>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</si>
  <si>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</si>
  <si>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</si>
  <si>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</si>
  <si>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</si>
  <si>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</si>
  <si>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</si>
  <si>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</si>
  <si>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</si>
  <si>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</si>
  <si>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</si>
  <si>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</si>
  <si>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</si>
  <si>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</si>
  <si>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</si>
  <si>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</si>
  <si>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</si>
  <si>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</si>
  <si>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</si>
  <si>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</si>
  <si>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</si>
  <si>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</si>
  <si>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</si>
  <si>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</si>
  <si>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</si>
  <si>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</si>
  <si>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</si>
  <si>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</si>
  <si>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</si>
  <si>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</si>
  <si>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</si>
  <si>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</si>
  <si>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</si>
  <si>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</si>
  <si>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</si>
  <si>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</si>
  <si>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</si>
  <si>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</si>
  <si>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</si>
  <si>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</si>
  <si>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</si>
  <si>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</si>
  <si>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</si>
  <si>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</si>
  <si>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</si>
  <si>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</si>
  <si>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</si>
  <si>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</si>
  <si>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</si>
  <si>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</si>
  <si>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</si>
  <si>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</si>
  <si>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</si>
  <si>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</si>
  <si>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</si>
  <si>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</si>
  <si>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</si>
  <si>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</si>
  <si>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</si>
  <si>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</si>
  <si>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</si>
  <si>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</si>
  <si>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</si>
  <si>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</si>
  <si>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</si>
  <si>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</si>
  <si>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</si>
  <si>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</si>
  <si>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</si>
  <si>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</si>
  <si>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</si>
  <si>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</si>
  <si>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</si>
  <si>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</si>
  <si>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</si>
  <si>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</si>
  <si>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</si>
  <si>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</si>
  <si>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</si>
  <si>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</si>
  <si>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</si>
  <si>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</si>
  <si>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</si>
  <si>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</si>
  <si>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</si>
  <si>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</si>
  <si>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</si>
  <si>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</si>
  <si>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</si>
  <si>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</si>
  <si>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</si>
  <si>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</si>
  <si>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</si>
  <si>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</si>
  <si>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</si>
  <si>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</si>
  <si>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</si>
  <si>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</si>
  <si>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</si>
  <si>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</si>
  <si>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</si>
  <si>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</si>
  <si>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</si>
  <si>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</si>
  <si>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</si>
  <si>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</si>
  <si>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</si>
  <si>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</si>
  <si>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</si>
  <si>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</si>
  <si>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</si>
  <si>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</si>
  <si>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</si>
  <si>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</si>
  <si>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</si>
  <si>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</si>
  <si>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</si>
  <si>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</si>
  <si>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</si>
  <si>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</si>
  <si>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</si>
  <si>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</si>
  <si>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</si>
  <si>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</si>
  <si>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</si>
  <si>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</si>
  <si>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</si>
  <si>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</si>
  <si>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</si>
  <si>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</si>
  <si>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</si>
  <si>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</si>
  <si>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</si>
  <si>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</si>
  <si>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</si>
  <si>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</si>
  <si>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</si>
  <si>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</si>
  <si>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</si>
  <si>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</si>
  <si>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</si>
  <si>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</si>
  <si>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</si>
  <si>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</si>
  <si>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</si>
  <si>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</si>
  <si>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</si>
  <si>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</si>
  <si>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</si>
  <si>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</si>
  <si>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</si>
  <si>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</si>
  <si>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</si>
  <si>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</si>
  <si>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</si>
  <si>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</si>
  <si>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</si>
  <si>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</si>
  <si>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</si>
  <si>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</si>
  <si>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</si>
  <si>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</si>
  <si>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</si>
  <si>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</si>
  <si>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</si>
  <si>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</si>
  <si>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</si>
  <si>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</si>
  <si>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</si>
  <si>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</si>
  <si>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</si>
  <si>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</si>
  <si>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</si>
  <si>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</si>
  <si>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</si>
  <si>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</si>
  <si>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</si>
  <si>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</si>
  <si>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</si>
  <si>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</si>
  <si>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</si>
  <si>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</si>
  <si>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</si>
  <si>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</si>
  <si>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</si>
  <si>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</si>
  <si>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</si>
  <si>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</si>
  <si>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</si>
  <si>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</si>
  <si>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</si>
  <si>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</si>
  <si>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</si>
  <si>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</si>
  <si>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</si>
  <si>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</si>
  <si>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</si>
  <si>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</si>
  <si>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</si>
  <si>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</si>
  <si>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</si>
  <si>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</si>
  <si>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</si>
  <si>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</si>
  <si>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</si>
  <si>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</si>
  <si>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</si>
  <si>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</si>
  <si>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</si>
  <si>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</si>
  <si>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</si>
  <si>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</si>
  <si>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</si>
  <si>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</si>
  <si>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</si>
  <si>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</si>
  <si>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</si>
  <si>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</si>
  <si>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</si>
  <si>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</si>
  <si>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</si>
  <si>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</si>
  <si>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</si>
  <si>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</si>
  <si>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</si>
  <si>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</si>
  <si>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</si>
  <si>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</si>
  <si>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</si>
  <si>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</si>
  <si>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</si>
  <si>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</si>
  <si>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</si>
  <si>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</si>
  <si>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</si>
  <si>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</si>
  <si>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</si>
  <si>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</si>
  <si>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</si>
  <si>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</si>
  <si>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</si>
  <si>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</si>
  <si>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</si>
  <si>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</si>
  <si>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</si>
  <si>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</si>
  <si>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</si>
  <si>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</si>
  <si>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</si>
  <si>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</si>
  <si>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</si>
  <si>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</si>
  <si>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</si>
  <si>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</si>
  <si>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</si>
  <si>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</si>
  <si>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</si>
  <si>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</si>
  <si>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</si>
  <si>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</si>
  <si>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</si>
  <si>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</si>
  <si>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</si>
  <si>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</si>
  <si>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</si>
  <si>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</si>
  <si>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</si>
  <si>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</si>
  <si>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</si>
  <si>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</si>
  <si>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</si>
  <si>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</si>
  <si>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</si>
  <si>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</si>
  <si>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</si>
  <si>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</si>
  <si>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</si>
  <si>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</si>
  <si>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</si>
  <si>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</si>
  <si>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</si>
  <si>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</si>
  <si>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</si>
  <si>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</si>
  <si>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</si>
  <si>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</si>
  <si>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</si>
  <si>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</si>
  <si>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</si>
  <si>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</si>
  <si>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</si>
  <si>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</si>
  <si>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</si>
  <si>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</si>
  <si>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</si>
  <si>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</si>
  <si>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</si>
  <si>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</si>
  <si>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</si>
  <si>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</si>
  <si>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</si>
  <si>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</si>
  <si>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</si>
  <si>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</si>
  <si>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</si>
  <si>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</si>
  <si>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</si>
  <si>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</si>
  <si>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</si>
  <si>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</si>
  <si>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</si>
  <si>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</si>
  <si>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</si>
  <si>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</si>
  <si>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</si>
  <si>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</si>
  <si>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</si>
  <si>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</si>
  <si>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</si>
  <si>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</si>
  <si>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</si>
  <si>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</si>
  <si>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</si>
  <si>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</si>
  <si>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</si>
  <si>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</si>
  <si>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</si>
  <si>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</si>
  <si>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</si>
  <si>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</si>
  <si>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</si>
  <si>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</si>
  <si>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</si>
  <si>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</si>
  <si>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</si>
  <si>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</si>
  <si>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</si>
  <si>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</si>
  <si>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</si>
  <si>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</si>
  <si>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</si>
  <si>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</si>
  <si>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</si>
  <si>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</si>
  <si>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</si>
  <si>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</si>
  <si>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</si>
  <si>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</si>
  <si>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</si>
  <si>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</si>
  <si>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</si>
  <si>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</si>
  <si>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</si>
  <si>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</si>
  <si>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</si>
  <si>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</si>
  <si>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</si>
  <si>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</si>
  <si>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</si>
  <si>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</si>
  <si>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</si>
  <si>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</si>
  <si>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</si>
  <si>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</si>
  <si>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</si>
  <si>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</si>
  <si>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</si>
  <si>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</si>
  <si>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</si>
  <si>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</si>
  <si>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</si>
  <si>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</si>
  <si>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</si>
  <si>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</si>
  <si>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</si>
  <si>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</si>
  <si>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</si>
  <si>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</si>
  <si>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</si>
  <si>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</si>
  <si>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</si>
  <si>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</si>
  <si>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</si>
  <si>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</si>
  <si>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</si>
  <si>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</si>
  <si>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</si>
  <si>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</si>
  <si>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</si>
  <si>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</si>
  <si>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</si>
  <si>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</si>
  <si>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</si>
  <si>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</si>
  <si>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</si>
  <si>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</si>
  <si>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</si>
  <si>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</si>
  <si>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</si>
  <si>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</si>
  <si>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</si>
  <si>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</si>
  <si>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</si>
  <si>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</si>
  <si>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</si>
  <si>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</si>
  <si>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</si>
  <si>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</si>
  <si>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</si>
  <si>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</si>
  <si>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</si>
  <si>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</si>
  <si>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</si>
  <si>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</si>
  <si>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</si>
  <si>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</si>
  <si>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</si>
  <si>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</si>
  <si>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</si>
  <si>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</si>
  <si>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</si>
  <si>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</si>
  <si>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</si>
  <si>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</si>
  <si>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</si>
  <si>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</si>
  <si>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</si>
  <si>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</si>
  <si>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</si>
  <si>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</si>
  <si>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</si>
  <si>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</si>
  <si>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</si>
  <si>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</si>
  <si>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</si>
  <si>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</si>
  <si>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</si>
  <si>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</si>
  <si>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</si>
  <si>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</si>
  <si>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</si>
  <si>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</si>
  <si>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</si>
  <si>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</si>
  <si>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</si>
  <si>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</si>
  <si>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</si>
  <si>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</si>
  <si>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</si>
  <si>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</si>
  <si>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</si>
  <si>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</si>
  <si>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</si>
  <si>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</si>
  <si>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</si>
  <si>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</si>
  <si>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</si>
  <si>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</si>
  <si>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</si>
  <si>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</si>
  <si>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</si>
  <si>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</si>
  <si>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</si>
  <si>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</si>
  <si>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</si>
  <si>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</si>
  <si>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</si>
  <si>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</si>
  <si>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</si>
  <si>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</si>
  <si>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</si>
  <si>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</si>
  <si>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</si>
  <si>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</si>
  <si>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</si>
  <si>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</si>
  <si>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</si>
  <si>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</si>
  <si>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</si>
  <si>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</si>
  <si>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</si>
  <si>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</si>
  <si>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</si>
  <si>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</si>
  <si>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</si>
  <si>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</si>
  <si>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</si>
  <si>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</si>
  <si>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</si>
  <si>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</si>
  <si>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</si>
  <si>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</si>
  <si>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</si>
  <si>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</si>
  <si>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</si>
  <si>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</si>
  <si>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</si>
  <si>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</si>
  <si>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</si>
  <si>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</si>
  <si>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</si>
  <si>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</si>
  <si>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</si>
  <si>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</si>
  <si>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</si>
  <si>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</si>
  <si>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</si>
  <si>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</si>
  <si>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</si>
  <si>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</si>
  <si>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</si>
  <si>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</si>
  <si>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</si>
  <si>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</si>
  <si>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</si>
  <si>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</si>
  <si>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</si>
  <si>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</si>
  <si>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</si>
  <si>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</si>
  <si>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</si>
  <si>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</si>
  <si>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</si>
  <si>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</si>
  <si>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</si>
  <si>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</si>
  <si>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</si>
  <si>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</si>
  <si>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</si>
  <si>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</si>
  <si>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</si>
  <si>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</si>
  <si>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</si>
  <si>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</si>
  <si>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</si>
  <si>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</si>
  <si>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</si>
  <si>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</si>
  <si>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</si>
  <si>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</si>
  <si>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</si>
  <si>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</si>
  <si>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</si>
  <si>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</si>
  <si>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</si>
  <si>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</si>
  <si>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</si>
  <si>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</si>
  <si>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</si>
  <si>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</si>
  <si>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</si>
  <si>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</si>
  <si>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</si>
  <si>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</si>
  <si>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</si>
  <si>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</si>
  <si>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</si>
  <si>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</si>
  <si>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</si>
  <si>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</si>
  <si>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</si>
  <si>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</si>
  <si>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</si>
  <si>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</si>
  <si>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</si>
  <si>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</si>
  <si>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</si>
  <si>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</si>
  <si>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</si>
  <si>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</si>
  <si>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</si>
  <si>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</si>
  <si>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</si>
  <si>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</si>
  <si>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</si>
  <si>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</si>
  <si>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</si>
  <si>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</si>
  <si>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</si>
  <si>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</si>
  <si>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</si>
  <si>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</si>
  <si>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</si>
  <si>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</si>
  <si>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</si>
  <si>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</si>
  <si>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</si>
  <si>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</si>
  <si>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</si>
  <si>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</si>
  <si>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</si>
  <si>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</si>
  <si>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</si>
  <si>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</si>
  <si>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</si>
  <si>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</si>
  <si>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</si>
  <si>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</si>
  <si>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</si>
  <si>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</si>
  <si>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</si>
  <si>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</si>
  <si>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</si>
  <si>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</si>
  <si>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</si>
  <si>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</si>
  <si>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</si>
  <si>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</si>
  <si>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</si>
  <si>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</si>
  <si>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</si>
  <si>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</si>
  <si>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</si>
  <si>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</si>
  <si>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</si>
  <si>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</si>
  <si>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</si>
  <si>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</si>
  <si>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</si>
  <si>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</si>
  <si>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</si>
  <si>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</si>
  <si>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</si>
  <si>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</si>
  <si>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</si>
  <si>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</si>
  <si>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</si>
  <si>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</si>
  <si>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</si>
  <si>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</si>
  <si>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</si>
  <si>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</si>
  <si>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</si>
  <si>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</si>
  <si>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</si>
  <si>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</si>
  <si>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</si>
  <si>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</si>
  <si>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</si>
  <si>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</si>
  <si>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</si>
  <si>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</si>
  <si>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</si>
  <si>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</si>
  <si>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</si>
  <si>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</si>
  <si>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</si>
  <si>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</si>
  <si>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</si>
  <si>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</si>
  <si>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</si>
  <si>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</si>
  <si>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</si>
  <si>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</si>
  <si>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</si>
  <si>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</si>
  <si>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</si>
  <si>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</si>
  <si>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</si>
  <si>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</si>
  <si>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</si>
  <si>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</si>
  <si>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</si>
  <si>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</si>
  <si>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</si>
  <si>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</si>
  <si>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</si>
  <si>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</si>
  <si>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</si>
  <si>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</si>
  <si>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</si>
  <si>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</si>
  <si>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</si>
  <si>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</si>
  <si>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</si>
  <si>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</si>
  <si>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</si>
  <si>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</si>
  <si>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</si>
  <si>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</si>
  <si>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</si>
  <si>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</si>
  <si>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</si>
  <si>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</si>
  <si>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</si>
  <si>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</si>
  <si>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</si>
  <si>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</si>
  <si>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</si>
  <si>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</si>
  <si>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</si>
  <si>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</si>
  <si>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</si>
  <si>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</si>
  <si>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</si>
  <si>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</si>
  <si>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</si>
  <si>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</si>
  <si>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</si>
  <si>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</si>
  <si>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</si>
  <si>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</si>
  <si>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</si>
  <si>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</si>
  <si>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</si>
  <si>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</si>
  <si>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</si>
  <si>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</si>
  <si>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</si>
  <si>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</si>
  <si>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</si>
  <si>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</si>
  <si>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</si>
  <si>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</si>
  <si>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</si>
  <si>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</si>
  <si>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</si>
  <si>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</si>
  <si>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</si>
  <si>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</si>
  <si>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</si>
  <si>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</si>
  <si>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</si>
  <si>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</si>
  <si>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</si>
  <si>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</si>
  <si>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</si>
  <si>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</si>
  <si>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</si>
  <si>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</si>
  <si>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</si>
  <si>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</si>
  <si>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</si>
  <si>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</si>
  <si>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</si>
  <si>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</si>
  <si>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</si>
  <si>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</si>
  <si>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</si>
  <si>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</si>
  <si>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</si>
  <si>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</si>
  <si>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</si>
  <si>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</si>
  <si>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</si>
  <si>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</si>
  <si>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</si>
  <si>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</si>
  <si>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</si>
  <si>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</si>
  <si>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</si>
  <si>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</si>
  <si>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</si>
  <si>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</si>
  <si>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</si>
  <si>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</si>
  <si>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</si>
  <si>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</si>
  <si>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</si>
  <si>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</si>
  <si>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</si>
  <si>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</si>
  <si>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</si>
  <si>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</si>
  <si>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</si>
  <si>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</si>
  <si>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</si>
  <si>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</si>
  <si>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</si>
  <si>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</si>
  <si>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</si>
  <si>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</si>
  <si>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</si>
  <si>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</si>
  <si>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</si>
  <si>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</si>
  <si>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</si>
  <si>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</si>
  <si>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</si>
  <si>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</si>
  <si>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</si>
  <si>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</si>
  <si>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</si>
  <si>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</si>
  <si>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</si>
  <si>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</si>
  <si>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</si>
  <si>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</si>
  <si>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</si>
  <si>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</si>
  <si>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</si>
  <si>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</si>
  <si>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</si>
  <si>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</si>
  <si>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</si>
  <si>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</si>
  <si>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</si>
  <si>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</si>
  <si>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</si>
  <si>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</si>
  <si>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</si>
  <si>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</si>
  <si>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</si>
  <si>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</si>
  <si>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</si>
  <si>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</si>
  <si>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</si>
  <si>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</si>
  <si>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</si>
  <si>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</si>
  <si>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</si>
  <si>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</si>
  <si>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</si>
  <si>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</si>
  <si>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</si>
  <si>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</si>
  <si>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</si>
  <si>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</si>
  <si>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</si>
  <si>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</si>
  <si>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</si>
  <si>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</si>
  <si>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</si>
  <si>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</si>
  <si>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</si>
  <si>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</si>
  <si>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</si>
  <si>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</si>
  <si>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</si>
  <si>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</si>
  <si>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</si>
  <si>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</si>
  <si>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</si>
  <si>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</si>
  <si>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</si>
  <si>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</si>
  <si>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</si>
  <si>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</si>
  <si>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</si>
  <si>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</si>
  <si>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</si>
  <si>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</si>
  <si>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</si>
  <si>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</si>
  <si>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</si>
  <si>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</si>
  <si>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</si>
  <si>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</si>
  <si>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</si>
  <si>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</si>
  <si>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</si>
  <si>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</si>
  <si>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</si>
  <si>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</si>
  <si>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</si>
  <si>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</si>
  <si>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</si>
  <si>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</si>
  <si>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</si>
  <si>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</si>
  <si>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</si>
  <si>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</si>
  <si>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</si>
  <si>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</si>
  <si>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</si>
  <si>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</si>
  <si>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</si>
  <si>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</si>
  <si>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</si>
  <si>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</si>
  <si>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</si>
  <si>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</si>
  <si>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</si>
  <si>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</si>
  <si>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</si>
  <si>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</si>
  <si>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</si>
  <si>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</si>
  <si>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</si>
  <si>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</si>
  <si>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</si>
  <si>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</si>
  <si>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</si>
  <si>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</si>
  <si>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</si>
  <si>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</si>
  <si>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</si>
  <si>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</si>
  <si>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</si>
  <si>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</si>
  <si>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</si>
  <si>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</si>
  <si>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</si>
  <si>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</si>
  <si>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</si>
  <si>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</si>
  <si>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</si>
  <si>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</si>
  <si>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</si>
  <si>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</si>
  <si>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</si>
  <si>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</si>
  <si>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</si>
  <si>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</si>
  <si>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</si>
  <si>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</si>
  <si>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</si>
  <si>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</si>
  <si>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</si>
  <si>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</si>
  <si>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</si>
  <si>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</si>
  <si>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</si>
  <si>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</si>
  <si>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</si>
  <si>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</si>
  <si>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</si>
  <si>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</si>
  <si>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</si>
  <si>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</si>
  <si>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</si>
  <si>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</si>
  <si>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</si>
  <si>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</si>
  <si>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</si>
  <si>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</si>
  <si>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</si>
  <si>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</si>
  <si>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</si>
  <si>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</si>
  <si>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</si>
  <si>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</si>
  <si>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</si>
  <si>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</si>
  <si>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</si>
  <si>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</si>
  <si>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</si>
  <si>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</si>
  <si>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</si>
  <si>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</si>
  <si>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</si>
  <si>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</si>
  <si>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</si>
  <si>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</si>
  <si>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</si>
  <si>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</si>
  <si>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</si>
  <si>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</si>
  <si>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</si>
  <si>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</si>
  <si>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</si>
  <si>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</si>
  <si>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</si>
  <si>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</si>
  <si>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</si>
  <si>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</si>
  <si>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</si>
  <si>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</si>
  <si>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</si>
  <si>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</si>
  <si>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</si>
  <si>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</si>
  <si>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</si>
  <si>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</si>
  <si>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</si>
  <si>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</si>
  <si>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</si>
  <si>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</si>
  <si>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</si>
  <si>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</si>
  <si>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</si>
  <si>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</si>
  <si>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</si>
  <si>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</si>
  <si>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</si>
  <si>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</si>
  <si>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</si>
  <si>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</si>
  <si>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</si>
  <si>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</si>
  <si>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</si>
  <si>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</si>
  <si>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</si>
  <si>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</si>
  <si>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</si>
  <si>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</si>
  <si>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</si>
  <si>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</si>
  <si>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</si>
  <si>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</si>
  <si>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</si>
  <si>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</si>
  <si>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</si>
  <si>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</si>
  <si>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</si>
  <si>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</si>
  <si>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</si>
  <si>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</si>
  <si>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</si>
  <si>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</si>
  <si>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</si>
  <si>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</si>
  <si>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</si>
  <si>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</si>
  <si>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</si>
  <si>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</si>
  <si>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</si>
  <si>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</si>
  <si>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</si>
  <si>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</si>
  <si>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</si>
  <si>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</si>
  <si>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</si>
  <si>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</si>
  <si>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</si>
  <si>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</si>
  <si>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</si>
  <si>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</si>
  <si>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</si>
  <si>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</si>
  <si>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</si>
  <si>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</si>
  <si>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</si>
  <si>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</si>
  <si>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</si>
  <si>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</si>
  <si>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</si>
  <si>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</si>
  <si>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</si>
  <si>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</si>
  <si>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</si>
  <si>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</si>
  <si>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</si>
  <si>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</si>
  <si>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</si>
  <si>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</si>
  <si>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</si>
  <si>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</si>
  <si>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</si>
  <si>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</si>
  <si>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</si>
  <si>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</si>
  <si>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</si>
  <si>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</si>
  <si>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</si>
  <si>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</si>
  <si>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</si>
  <si>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</si>
  <si>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</si>
  <si>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</si>
  <si>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</si>
  <si>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</si>
  <si>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</si>
  <si>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</si>
  <si>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</si>
  <si>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</si>
  <si>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</si>
  <si>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</si>
  <si>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</si>
  <si>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</si>
  <si>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</si>
  <si>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</si>
  <si>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</si>
  <si>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</si>
  <si>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</si>
  <si>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</si>
  <si>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</si>
  <si>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</si>
  <si>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</si>
  <si>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</si>
  <si>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</si>
  <si>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</si>
  <si>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</si>
  <si>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</si>
  <si>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</si>
  <si>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</si>
  <si>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</si>
  <si>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</si>
  <si>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</si>
  <si>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</si>
  <si>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</si>
  <si>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</si>
  <si>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</si>
  <si>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</si>
  <si>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</si>
  <si>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</si>
  <si>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</si>
  <si>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</si>
  <si>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</si>
  <si>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</si>
  <si>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</si>
  <si>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</si>
  <si>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</si>
  <si>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</si>
  <si>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</si>
  <si>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</si>
  <si>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</si>
  <si>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</si>
  <si>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</si>
  <si>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</si>
  <si>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</si>
  <si>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</si>
  <si>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</si>
  <si>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</si>
  <si>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</si>
  <si>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</si>
  <si>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</si>
  <si>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</si>
  <si>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</si>
  <si>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</si>
  <si>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</si>
  <si>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</si>
  <si>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</si>
  <si>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</si>
  <si>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</si>
  <si>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</si>
  <si>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</si>
  <si>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</si>
  <si>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</si>
  <si>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</si>
  <si>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</si>
  <si>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</si>
  <si>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</si>
  <si>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</si>
  <si>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</si>
  <si>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</si>
  <si>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</si>
  <si>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</si>
  <si>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</si>
  <si>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</si>
  <si>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</si>
  <si>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</si>
  <si>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</si>
  <si>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</si>
  <si>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</si>
  <si>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</si>
  <si>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</si>
  <si>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</si>
  <si>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</si>
  <si>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</si>
  <si>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</si>
  <si>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</si>
  <si>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</si>
  <si>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</si>
  <si>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</si>
  <si>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</si>
  <si>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</si>
  <si>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</si>
  <si>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</si>
  <si>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</si>
  <si>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</si>
  <si>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</si>
  <si>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</si>
  <si>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</si>
  <si>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</si>
  <si>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</si>
  <si>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</si>
  <si>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</si>
  <si>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</si>
  <si>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</si>
  <si>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</si>
  <si>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</si>
  <si>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</si>
  <si>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</si>
  <si>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</si>
  <si>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</si>
  <si>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</si>
  <si>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</si>
  <si>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</si>
  <si>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</si>
  <si>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</si>
  <si>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</si>
  <si>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</si>
  <si>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</si>
  <si>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</si>
  <si>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</si>
  <si>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</si>
  <si>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</si>
  <si>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</si>
  <si>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</si>
  <si>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</si>
  <si>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</si>
  <si>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</si>
  <si>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</si>
  <si>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</si>
  <si>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</si>
  <si>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</si>
  <si>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</si>
  <si>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</si>
  <si>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</si>
  <si>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</si>
  <si>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</si>
  <si>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</si>
  <si>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</si>
  <si>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</si>
  <si>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</si>
  <si>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</si>
  <si>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</si>
  <si>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</si>
  <si>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</si>
  <si>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</si>
  <si>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</si>
  <si>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</si>
  <si>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</si>
  <si>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</si>
  <si>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</si>
  <si>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</si>
  <si>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</si>
  <si>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</si>
  <si>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</si>
  <si>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</si>
  <si>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</si>
  <si>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</si>
  <si>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</si>
  <si>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</si>
  <si>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</si>
  <si>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</si>
  <si>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</si>
  <si>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</si>
  <si>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</si>
  <si>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</si>
  <si>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</si>
  <si>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</si>
  <si>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</si>
  <si>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</si>
  <si>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</si>
  <si>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</si>
  <si>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</si>
  <si>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</si>
  <si>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</si>
  <si>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</si>
  <si>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</si>
  <si>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</si>
  <si>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</si>
  <si>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</si>
  <si>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</si>
  <si>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</si>
  <si>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</si>
  <si>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</si>
  <si>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</si>
  <si>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</si>
  <si>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</si>
  <si>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</si>
  <si>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</si>
  <si>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</si>
  <si>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</si>
  <si>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</si>
  <si>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</si>
  <si>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</si>
  <si>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</si>
  <si>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</si>
  <si>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</si>
  <si>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</si>
  <si>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</si>
  <si>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</si>
  <si>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</si>
  <si>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</si>
  <si>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</si>
  <si>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</si>
  <si>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</si>
  <si>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</si>
  <si>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</si>
  <si>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</si>
  <si>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</si>
  <si>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</si>
  <si>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</si>
  <si>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</si>
  <si>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</si>
  <si>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</si>
  <si>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</si>
  <si>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</si>
  <si>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</si>
  <si>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</si>
  <si>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</si>
  <si>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</si>
  <si>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</si>
  <si>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</si>
  <si>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</si>
  <si>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</si>
  <si>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</si>
  <si>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</si>
  <si>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</si>
  <si>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</si>
  <si>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</si>
  <si>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</si>
  <si>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</si>
  <si>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</si>
  <si>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</si>
  <si>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</si>
  <si>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</si>
  <si>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</si>
  <si>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</si>
  <si>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</si>
  <si>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</si>
  <si>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</si>
  <si>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</si>
  <si>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</si>
  <si>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</si>
  <si>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</si>
  <si>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</si>
  <si>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</si>
  <si>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</si>
  <si>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</si>
  <si>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</si>
  <si>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</si>
  <si>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</si>
  <si>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</si>
  <si>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</si>
  <si>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</si>
  <si>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</si>
  <si>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</si>
  <si>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</si>
  <si>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</si>
  <si>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</si>
  <si>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</si>
  <si>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</si>
  <si>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</si>
  <si>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</si>
  <si>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</si>
  <si>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</si>
  <si>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</si>
  <si>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</si>
  <si>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</si>
  <si>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</si>
  <si>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</si>
  <si>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</si>
  <si>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</si>
  <si>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</si>
  <si>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</si>
  <si>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</si>
  <si>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</si>
  <si>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</si>
  <si>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</si>
  <si>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</si>
  <si>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</si>
  <si>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</si>
  <si>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</si>
  <si>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</si>
  <si>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</si>
  <si>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</si>
  <si>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</si>
  <si>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</si>
  <si>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</si>
  <si>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</si>
  <si>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</si>
  <si>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</si>
  <si>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</si>
  <si>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</si>
  <si>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</si>
  <si>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</si>
  <si>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</si>
  <si>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</si>
  <si>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</si>
  <si>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</si>
  <si>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</si>
  <si>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</si>
  <si>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</si>
  <si>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</si>
  <si>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</si>
  <si>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</si>
  <si>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</si>
  <si>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</si>
  <si>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</si>
  <si>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</si>
  <si>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</si>
  <si>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</si>
  <si>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</si>
  <si>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</si>
  <si>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</si>
  <si>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</si>
  <si>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</si>
  <si>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</si>
  <si>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</si>
  <si>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</si>
  <si>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</si>
  <si>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</si>
  <si>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</si>
  <si>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</si>
  <si>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</si>
  <si>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</si>
  <si>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</si>
  <si>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</si>
  <si>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</si>
  <si>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</si>
  <si>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</si>
  <si>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</si>
  <si>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</si>
  <si>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</si>
  <si>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</si>
  <si>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</si>
  <si>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</si>
  <si>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</si>
  <si>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</si>
  <si>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</si>
  <si>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</si>
  <si>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</si>
  <si>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</si>
  <si>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</si>
  <si>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</si>
  <si>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</si>
  <si>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</si>
  <si>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</si>
  <si>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</si>
  <si>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</si>
  <si>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</si>
  <si>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</si>
  <si>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</si>
  <si>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</si>
  <si>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</si>
  <si>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</si>
  <si>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</si>
  <si>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</si>
  <si>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</si>
  <si>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</si>
  <si>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</si>
  <si>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</si>
  <si>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</si>
  <si>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</si>
  <si>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</si>
  <si>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</si>
  <si>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</si>
  <si>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</si>
  <si>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</si>
  <si>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</si>
  <si>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</si>
  <si>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</si>
  <si>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</si>
  <si>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</si>
  <si>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</si>
  <si>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</si>
  <si>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</si>
  <si>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</si>
  <si>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</si>
  <si>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</si>
  <si>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</si>
  <si>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</si>
  <si>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</si>
  <si>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</si>
  <si>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</si>
  <si>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</si>
  <si>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</si>
  <si>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</si>
  <si>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</si>
  <si>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</si>
  <si>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</si>
  <si>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</si>
  <si>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</si>
  <si>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</si>
  <si>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</si>
  <si>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</si>
  <si>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</si>
  <si>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</si>
  <si>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</si>
  <si>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</si>
  <si>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</si>
  <si>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</si>
  <si>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</si>
  <si>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</si>
  <si>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</si>
  <si>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</si>
  <si>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</si>
  <si>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</si>
  <si>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</si>
  <si>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</si>
  <si>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</si>
  <si>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</si>
  <si>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</si>
  <si>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</si>
  <si>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</si>
  <si>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</si>
  <si>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</si>
  <si>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</si>
  <si>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</si>
  <si>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</si>
  <si>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</si>
  <si>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</si>
  <si>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</si>
  <si>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</si>
  <si>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</si>
  <si>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</si>
  <si>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</si>
  <si>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</si>
  <si>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</si>
  <si>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</si>
  <si>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</si>
  <si>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</si>
  <si>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</si>
  <si>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</si>
  <si>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</si>
  <si>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</si>
  <si>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</si>
  <si>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</si>
  <si>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</si>
  <si>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</si>
  <si>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</si>
  <si>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</si>
  <si>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</si>
  <si>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</si>
  <si>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</si>
  <si>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</si>
  <si>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</si>
  <si>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</si>
  <si>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</si>
  <si>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</si>
  <si>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</si>
  <si>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</si>
  <si>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</si>
  <si>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</si>
  <si>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</si>
  <si>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</si>
  <si>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</si>
  <si>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</si>
  <si>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</si>
  <si>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</si>
  <si>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</si>
  <si>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</si>
  <si>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</si>
  <si>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</si>
  <si>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</si>
  <si>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</si>
  <si>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</si>
  <si>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</si>
  <si>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</si>
  <si>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</si>
  <si>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</si>
  <si>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</si>
  <si>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</si>
  <si>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</si>
  <si>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</si>
  <si>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</si>
  <si>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</si>
  <si>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</si>
  <si>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</si>
  <si>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</si>
  <si>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</si>
  <si>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</si>
  <si>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</si>
  <si>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</si>
  <si>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</si>
  <si>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</si>
  <si>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</si>
  <si>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</si>
  <si>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</si>
  <si>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</si>
  <si>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</si>
  <si>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</si>
  <si>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</si>
  <si>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</si>
  <si>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</si>
  <si>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</si>
  <si>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</si>
  <si>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</si>
  <si>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</si>
  <si>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</si>
  <si>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</si>
  <si>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</si>
  <si>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</si>
  <si>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</si>
  <si>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</si>
  <si>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</si>
  <si>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</si>
  <si>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</si>
  <si>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</si>
  <si>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</si>
  <si>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</si>
  <si>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</si>
  <si>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</si>
  <si>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</si>
  <si>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</si>
  <si>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</si>
  <si>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</si>
  <si>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</si>
  <si>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</si>
  <si>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</si>
  <si>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</si>
  <si>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</si>
  <si>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</si>
  <si>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</si>
  <si>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</si>
  <si>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</si>
  <si>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</si>
  <si>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</si>
  <si>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</si>
  <si>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</si>
  <si>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</si>
  <si>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</si>
  <si>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</si>
  <si>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</si>
  <si>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</si>
  <si>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</si>
  <si>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</si>
  <si>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</si>
  <si>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</si>
  <si>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</si>
  <si>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</si>
  <si>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</si>
  <si>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</si>
  <si>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</si>
  <si>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</si>
  <si>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</si>
  <si>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</si>
  <si>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</si>
  <si>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</si>
  <si>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</si>
  <si>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</si>
  <si>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</si>
  <si>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</si>
  <si>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</si>
  <si>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</si>
  <si>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</si>
  <si>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</si>
  <si>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</si>
  <si>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</si>
  <si>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</si>
  <si>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</si>
  <si>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</si>
  <si>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</si>
  <si>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</si>
  <si>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</si>
  <si>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</si>
  <si>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</si>
  <si>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</si>
  <si>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</si>
  <si>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</si>
  <si>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</si>
  <si>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</si>
  <si>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</si>
  <si>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</si>
  <si>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</si>
  <si>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</si>
  <si>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</si>
  <si>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</si>
  <si>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</si>
  <si>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</si>
  <si>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</si>
  <si>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</si>
  <si>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</si>
  <si>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</si>
  <si>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</si>
  <si>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</si>
  <si>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</si>
  <si>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</si>
  <si>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</si>
  <si>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</si>
  <si>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</si>
  <si>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</si>
  <si>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</si>
  <si>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</si>
  <si>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</si>
  <si>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</si>
  <si>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</si>
  <si>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</si>
  <si>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</si>
  <si>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</si>
  <si>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</si>
  <si>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</si>
  <si>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</si>
  <si>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</si>
  <si>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</si>
  <si>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</si>
  <si>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</si>
  <si>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</si>
  <si>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</si>
  <si>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</si>
  <si>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</si>
  <si>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</si>
  <si>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</si>
  <si>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</si>
  <si>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</si>
  <si>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</si>
  <si>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</si>
  <si>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</si>
  <si>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</si>
  <si>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</si>
  <si>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</si>
  <si>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</si>
  <si>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</si>
  <si>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</si>
  <si>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</si>
  <si>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</si>
  <si>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</si>
  <si>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</si>
  <si>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</si>
  <si>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</si>
  <si>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</si>
  <si>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</si>
  <si>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</si>
  <si>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</si>
  <si>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</si>
  <si>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</si>
  <si>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</si>
  <si>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</si>
  <si>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</si>
  <si>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</si>
  <si>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</si>
  <si>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</si>
  <si>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</si>
  <si>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</si>
  <si>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</si>
  <si>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</si>
  <si>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</si>
  <si>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</si>
  <si>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</si>
  <si>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</si>
  <si>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</si>
  <si>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</si>
  <si>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</si>
  <si>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</si>
  <si>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</si>
  <si>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</si>
  <si>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</si>
  <si>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</si>
  <si>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</si>
  <si>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</si>
  <si>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</si>
  <si>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</si>
  <si>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</si>
  <si>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</si>
  <si>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</si>
  <si>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</si>
  <si>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</si>
  <si>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</si>
  <si>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</si>
  <si>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</si>
  <si>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</si>
  <si>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</si>
  <si>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</si>
  <si>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</si>
  <si>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</si>
  <si>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</si>
  <si>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</si>
  <si>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</si>
  <si>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</si>
  <si>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</si>
  <si>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</si>
  <si>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</si>
  <si>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</si>
  <si>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</si>
  <si>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</si>
  <si>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</si>
  <si>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</si>
  <si>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</si>
  <si>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</si>
  <si>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</si>
  <si>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</si>
  <si>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</si>
  <si>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</si>
  <si>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</si>
  <si>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</si>
  <si>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</si>
  <si>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</si>
  <si>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</si>
  <si>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</si>
  <si>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</si>
  <si>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</si>
  <si>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</si>
  <si>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</si>
  <si>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</si>
  <si>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</si>
  <si>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</si>
  <si>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</si>
  <si>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</si>
  <si>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</si>
  <si>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</si>
  <si>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</si>
  <si>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</si>
  <si>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</si>
  <si>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</si>
  <si>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</si>
  <si>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</si>
  <si>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</si>
  <si>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</si>
  <si>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</si>
  <si>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</si>
  <si>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</si>
  <si>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</si>
  <si>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</si>
  <si>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</si>
  <si>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</si>
  <si>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</si>
  <si>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</si>
  <si>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</si>
  <si>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</si>
  <si>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</si>
  <si>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</si>
  <si>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</si>
  <si>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</si>
  <si>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</si>
  <si>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</si>
  <si>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</si>
  <si>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</si>
  <si>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</si>
  <si>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</si>
  <si>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</si>
  <si>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</si>
  <si>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</si>
  <si>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</si>
  <si>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</si>
  <si>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</si>
  <si>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</si>
  <si>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</si>
  <si>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</si>
  <si>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</si>
  <si>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</si>
  <si>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</si>
  <si>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</si>
  <si>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05180295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</si>
  <si>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</si>
  <si>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</si>
  <si>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</si>
  <si>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NERT</t>
  </si>
  <si>
    <t xml:space="preserve">NOM_PRELEV_DETERM</t>
  </si>
  <si>
    <t xml:space="preserve">AQUASCOP BIOLOGIE site de Monptellier</t>
  </si>
  <si>
    <t xml:space="preserve">LB_STATION</t>
  </si>
  <si>
    <t xml:space="preserve">LE NERT EN AVAL DE RIVERENERT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</si>
  <si>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</si>
  <si>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</si>
  <si>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</si>
  <si>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</si>
  <si>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</si>
  <si>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</si>
  <si>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</si>
  <si>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</si>
  <si>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</si>
  <si>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</si>
  <si>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</si>
  <si>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</si>
  <si>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</si>
  <si>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</si>
  <si>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</si>
  <si>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</si>
  <si>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</si>
  <si>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</si>
  <si>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</si>
  <si>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</si>
  <si>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</si>
  <si>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</si>
  <si>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</si>
  <si>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</si>
  <si>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</si>
  <si>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</si>
  <si>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</si>
  <si>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</si>
  <si>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</si>
  <si>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</si>
  <si>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</si>
  <si>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</si>
  <si>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</si>
  <si>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</si>
  <si>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</si>
  <si>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</si>
  <si>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</si>
  <si>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</si>
  <si>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</si>
  <si>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</si>
  <si>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</si>
  <si>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</si>
  <si>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</si>
  <si>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</si>
  <si>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</si>
  <si>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</si>
  <si>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</si>
  <si>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</si>
  <si>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</si>
  <si>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</si>
  <si>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</si>
  <si>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</si>
  <si>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</si>
  <si>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</si>
  <si>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</si>
  <si>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</si>
  <si>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</si>
  <si>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</si>
  <si>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</si>
  <si>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</si>
  <si>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</si>
  <si>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</si>
  <si>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</si>
  <si>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</si>
  <si>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</si>
  <si>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</si>
  <si>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</si>
  <si>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</si>
  <si>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</si>
  <si>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</si>
  <si>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</si>
  <si>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</si>
  <si>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</si>
  <si>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</si>
  <si>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</si>
  <si>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</si>
  <si>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</si>
  <si>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</si>
  <si>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</si>
  <si>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</si>
  <si>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</si>
  <si>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</si>
  <si>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Libre accès des vaches au CE, déjections dans le CE. Présence de balsamine de l'Himalaya.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</si>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</sst>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6" colorId="64" zoomScale="90" zoomScaleNormal="90" zoomScalePageLayoutView="100" workbookViewId="0">
      <selection pane="topLeft" activeCell="G79" activeCellId="0" sqref="G7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552430</v>
      </c>
      <c r="G10" s="25"/>
      <c r="H10" s="25"/>
    </row>
    <row r="11" customFormat="false" ht="15" hidden="false" customHeight="false" outlineLevel="0" collapsed="false">
      <c r="A11" s="26" t="s">
        <v>5183</v>
      </c>
      <c r="B11" s="30" t="n">
        <v>44089</v>
      </c>
      <c r="D11" s="26" t="s">
        <v>5184</v>
      </c>
      <c r="E11" s="29" t="n">
        <v>6208093</v>
      </c>
      <c r="G11" s="25"/>
      <c r="H11" s="25"/>
    </row>
    <row r="12" customFormat="false" ht="15" hidden="false" customHeight="false" outlineLevel="0" collapsed="false">
      <c r="A12" s="26" t="s">
        <v>5185</v>
      </c>
      <c r="B12" s="29" t="s">
        <v>5186</v>
      </c>
      <c r="D12" s="26" t="s">
        <v>5187</v>
      </c>
      <c r="E12" s="29" t="n">
        <v>552339</v>
      </c>
      <c r="G12" s="25"/>
      <c r="H12" s="25"/>
    </row>
    <row r="13" customFormat="false" ht="17.25" hidden="false" customHeight="true" outlineLevel="0" collapsed="false">
      <c r="A13" s="12"/>
      <c r="B13" s="31"/>
      <c r="D13" s="26" t="s">
        <v>5188</v>
      </c>
      <c r="E13" s="29" t="n">
        <v>6208107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552430</v>
      </c>
    </row>
    <row r="18" customFormat="false" ht="15" hidden="false" customHeight="false" outlineLevel="0" collapsed="false">
      <c r="A18" s="36"/>
      <c r="B18" s="37" t="s">
        <v>5196</v>
      </c>
      <c r="C18" s="38" t="n">
        <f aca="false">E11</f>
        <v>6208093</v>
      </c>
    </row>
    <row r="19" customFormat="false" ht="15" hidden="false" customHeight="false" outlineLevel="0" collapsed="false">
      <c r="A19" s="33" t="s">
        <v>5197</v>
      </c>
      <c r="B19" s="39" t="n">
        <v>439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94</v>
      </c>
      <c r="D35" s="52" t="s">
        <v>5215</v>
      </c>
      <c r="E35" s="53" t="n">
        <v>6</v>
      </c>
    </row>
    <row r="36" s="56" customFormat="true" ht="15" hidden="false" customHeight="true" outlineLevel="0" collapsed="false">
      <c r="A36" s="54" t="s">
        <v>5216</v>
      </c>
      <c r="B36" s="34" t="n">
        <v>100</v>
      </c>
      <c r="C36" s="50"/>
      <c r="D36" s="55" t="s">
        <v>5217</v>
      </c>
      <c r="E36" s="34" t="n">
        <v>7</v>
      </c>
    </row>
    <row r="37" s="56" customFormat="true" ht="15" hidden="false" customHeight="true" outlineLevel="0" collapsed="false">
      <c r="A37" s="54" t="s">
        <v>5218</v>
      </c>
      <c r="B37" s="34" t="n">
        <v>3.1</v>
      </c>
      <c r="C37" s="50"/>
      <c r="D37" s="55" t="s">
        <v>5219</v>
      </c>
      <c r="E37" s="34" t="n">
        <v>2.9</v>
      </c>
    </row>
    <row r="38" s="56" customFormat="true" ht="15" hidden="false" customHeight="true" outlineLevel="0" collapsed="false">
      <c r="A38" s="54" t="s">
        <v>5220</v>
      </c>
      <c r="B38" s="34" t="n">
        <v>8</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t="n">
        <v>2</v>
      </c>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2</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5</v>
      </c>
      <c r="C74" s="50"/>
      <c r="D74" s="26" t="s">
        <v>5250</v>
      </c>
      <c r="E74" s="62" t="n">
        <v>2</v>
      </c>
    </row>
    <row r="75" s="17" customFormat="true" ht="15" hidden="false" customHeight="false" outlineLevel="0" collapsed="false">
      <c r="A75" s="33" t="s">
        <v>5251</v>
      </c>
      <c r="B75" s="62" t="n">
        <v>3</v>
      </c>
      <c r="C75" s="50"/>
      <c r="D75" s="26" t="s">
        <v>5251</v>
      </c>
      <c r="E75" s="62" t="n">
        <v>5</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2193</v>
      </c>
      <c r="B97" s="79" t="str">
        <f aca="false">IF(A97="NEWCOD",IF(ISBLANK(G97),"renseigner le champ 'Nouveau taxon'",G97),VLOOKUP(A97,'Ref Taxo'!A:B,2,FALSE()))</f>
        <v>Heribaudiella</v>
      </c>
      <c r="C97" s="80" t="n">
        <f aca="false">IF(A97="NEWCOD",IF(ISBLANK(H97),"NoCod",H97),VLOOKUP(A97,'Ref Taxo'!A:D,4,FALSE()))</f>
        <v>6196</v>
      </c>
      <c r="D97" s="81" t="n">
        <v>1.05</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0.02</v>
      </c>
      <c r="E98" s="82"/>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0.02</v>
      </c>
      <c r="E100" s="82" t="n">
        <v>0.01</v>
      </c>
      <c r="F100" s="82" t="s">
        <v>5275</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0.15</v>
      </c>
      <c r="E102" s="82" t="n">
        <v>0.01</v>
      </c>
      <c r="F102" s="82" t="s">
        <v>5275</v>
      </c>
      <c r="G102" s="85"/>
      <c r="H102" s="86"/>
    </row>
    <row r="103" customFormat="false" ht="15" hidden="false" customHeight="false" outlineLevel="0" collapsed="false">
      <c r="A103" s="78" t="s">
        <v>3492</v>
      </c>
      <c r="B103" s="79" t="str">
        <f aca="false">IF(A103="NEWCOD",IF(ISBLANK(G103),"renseigner le champ 'Nouveau taxon'",G103),VLOOKUP(A103,'Ref Taxo'!A:B,2,FALSE()))</f>
        <v>Plectonema</v>
      </c>
      <c r="C103" s="80" t="n">
        <f aca="false">IF(A103="NEWCOD",IF(ISBLANK(H103),"NoCod",H103),VLOOKUP(A103,'Ref Taxo'!A:D,4,FALSE()))</f>
        <v>1113</v>
      </c>
      <c r="D103" s="81" t="n">
        <v>0.01</v>
      </c>
      <c r="E103" s="82"/>
      <c r="F103" s="82" t="s">
        <v>5275</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c r="F104" s="82" t="s">
        <v>5275</v>
      </c>
      <c r="G104" s="85"/>
      <c r="H104" s="86"/>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4.9</v>
      </c>
      <c r="E105" s="82" t="n">
        <v>5</v>
      </c>
      <c r="F105" s="82" t="s">
        <v>5275</v>
      </c>
      <c r="G105" s="85"/>
      <c r="H105" s="86"/>
    </row>
    <row r="106" customFormat="false" ht="15" hidden="false" customHeight="false" outlineLevel="0" collapsed="false">
      <c r="A106" s="78" t="s">
        <v>2466</v>
      </c>
      <c r="B106" s="79" t="str">
        <f aca="false">IF(A106="NEWCOD",IF(ISBLANK(G106),"renseigner le champ 'Nouveau taxon'",G106),VLOOKUP(A106,'Ref Taxo'!A:B,2,FALSE()))</f>
        <v>Jungermannia exsertifolia</v>
      </c>
      <c r="C106" s="80" t="n">
        <f aca="false">IF(A106="NEWCOD",IF(ISBLANK(H106),"NoCod",H106),VLOOKUP(A106,'Ref Taxo'!A:D,4,FALSE()))</f>
        <v>19821</v>
      </c>
      <c r="D106" s="81" t="n">
        <v>0.1</v>
      </c>
      <c r="E106" s="82"/>
      <c r="F106" s="82" t="s">
        <v>5275</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0.2</v>
      </c>
      <c r="E107" s="82"/>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2" t="s">
        <v>5275</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0.05</v>
      </c>
      <c r="E109" s="82"/>
      <c r="F109" s="82" t="s">
        <v>5275</v>
      </c>
      <c r="G109" s="85"/>
      <c r="H109" s="86"/>
    </row>
    <row r="110" customFormat="false" ht="15" hidden="false" customHeight="false" outlineLevel="0" collapsed="false">
      <c r="A110" s="78" t="s">
        <v>1929</v>
      </c>
      <c r="B110" s="79" t="str">
        <f aca="false">IF(A110="NEWCOD",IF(ISBLANK(G110),"renseigner le champ 'Nouveau taxon'",G110),VLOOKUP(A110,'Ref Taxo'!A:B,2,FALSE()))</f>
        <v>Fissidens grandifrons</v>
      </c>
      <c r="C110" s="80" t="n">
        <f aca="false">IF(A110="NEWCOD",IF(ISBLANK(H110),"NoCod",H110),VLOOKUP(A110,'Ref Taxo'!A:D,4,FALSE()))</f>
        <v>19666</v>
      </c>
      <c r="D110" s="81" t="n">
        <v>0.1</v>
      </c>
      <c r="E110" s="82" t="n">
        <v>0.01</v>
      </c>
      <c r="F110" s="82" t="s">
        <v>5275</v>
      </c>
      <c r="G110" s="85"/>
      <c r="H110" s="86"/>
    </row>
    <row r="111" customFormat="false" ht="15" hidden="false" customHeight="false" outlineLevel="0" collapsed="false">
      <c r="A111" s="78" t="s">
        <v>1951</v>
      </c>
      <c r="B111" s="79" t="str">
        <f aca="false">IF(A111="NEWCOD",IF(ISBLANK(G111),"renseigner le champ 'Nouveau taxon'",G111),VLOOKUP(A111,'Ref Taxo'!A:B,2,FALSE()))</f>
        <v>Fissidens rivularis</v>
      </c>
      <c r="C111" s="80" t="n">
        <f aca="false">IF(A111="NEWCOD",IF(ISBLANK(H111),"NoCod",H111),VLOOKUP(A111,'Ref Taxo'!A:D,4,FALSE()))</f>
        <v>19669</v>
      </c>
      <c r="D111" s="81" t="n">
        <v>0.1</v>
      </c>
      <c r="E111" s="82" t="n">
        <v>0.01</v>
      </c>
      <c r="F111" s="82" t="s">
        <v>5275</v>
      </c>
      <c r="G111" s="85"/>
      <c r="H111" s="86"/>
    </row>
    <row r="112" customFormat="false" ht="15" hidden="false" customHeight="false" outlineLevel="0" collapsed="false">
      <c r="A112" s="78" t="s">
        <v>1970</v>
      </c>
      <c r="B112" s="79" t="str">
        <f aca="false">IF(A112="NEWCOD",IF(ISBLANK(G112),"renseigner le champ 'Nouveau taxon'",G112),VLOOKUP(A112,'Ref Taxo'!A:B,2,FALSE()))</f>
        <v>Fontinalis antipyretica</v>
      </c>
      <c r="C112" s="80" t="n">
        <f aca="false">IF(A112="NEWCOD",IF(ISBLANK(H112),"NoCod",H112),VLOOKUP(A112,'Ref Taxo'!A:D,4,FALSE()))</f>
        <v>1310</v>
      </c>
      <c r="D112" s="81" t="n">
        <v>0.01</v>
      </c>
      <c r="E112" s="82" t="n">
        <v>0.01</v>
      </c>
      <c r="F112" s="82" t="s">
        <v>5275</v>
      </c>
      <c r="G112" s="85"/>
      <c r="H112" s="86"/>
    </row>
    <row r="113" customFormat="false" ht="15" hidden="false" customHeight="false" outlineLevel="0" collapsed="false">
      <c r="A113" s="78" t="s">
        <v>1982</v>
      </c>
      <c r="B113" s="79" t="str">
        <f aca="false">IF(A113="NEWCOD",IF(ISBLANK(G113),"renseigner le champ 'Nouveau taxon'",G113),VLOOKUP(A113,'Ref Taxo'!A:B,2,FALSE()))</f>
        <v>Fontinalis squamosa</v>
      </c>
      <c r="C113" s="80" t="n">
        <f aca="false">IF(A113="NEWCOD",IF(ISBLANK(H113),"NoCod",H113),VLOOKUP(A113,'Ref Taxo'!A:D,4,FALSE()))</f>
        <v>1312</v>
      </c>
      <c r="D113" s="81" t="n">
        <v>0.01</v>
      </c>
      <c r="E113" s="82"/>
      <c r="F113" s="82" t="s">
        <v>5275</v>
      </c>
      <c r="G113" s="85"/>
      <c r="H113" s="86"/>
    </row>
    <row r="114" customFormat="false" ht="15" hidden="false" customHeight="false" outlineLevel="0" collapsed="false">
      <c r="A114" s="78" t="s">
        <v>2279</v>
      </c>
      <c r="B114" s="79" t="str">
        <f aca="false">IF(A114="NEWCOD",IF(ISBLANK(G114),"renseigner le champ 'Nouveau taxon'",G114),VLOOKUP(A114,'Ref Taxo'!A:B,2,FALSE()))</f>
        <v>Hygrohypnum eugyrium</v>
      </c>
      <c r="C114" s="80" t="n">
        <f aca="false">IF(A114="NEWCOD",IF(ISBLANK(H114),"NoCod",H114),VLOOKUP(A114,'Ref Taxo'!A:D,4,FALSE()))</f>
        <v>19787</v>
      </c>
      <c r="D114" s="81" t="n">
        <v>0.04</v>
      </c>
      <c r="E114" s="82"/>
      <c r="F114" s="82" t="s">
        <v>5275</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1.15</v>
      </c>
      <c r="E115" s="82"/>
      <c r="F115" s="82" t="s">
        <v>5275</v>
      </c>
      <c r="G115" s="85"/>
      <c r="H115" s="86"/>
    </row>
    <row r="116" customFormat="false" ht="15" hidden="false" customHeight="false" outlineLevel="0" collapsed="false">
      <c r="A116" s="78" t="s">
        <v>4837</v>
      </c>
      <c r="B116" s="79" t="str">
        <f aca="false">IF(A116="NEWCOD",IF(ISBLANK(G116),"renseigner le champ 'Nouveau taxon'",G116),VLOOKUP(A116,'Ref Taxo'!A:B,2,FALSE()))</f>
        <v>Thamnobryum alopecurum</v>
      </c>
      <c r="C116" s="80" t="n">
        <f aca="false">IF(A116="NEWCOD",IF(ISBLANK(H116),"NoCod",H116),VLOOKUP(A116,'Ref Taxo'!A:D,4,FALSE()))</f>
        <v>1344</v>
      </c>
      <c r="D116" s="81" t="n">
        <v>0.01</v>
      </c>
      <c r="E116" s="82"/>
      <c r="F116" s="82" t="s">
        <v>5275</v>
      </c>
      <c r="G116" s="85"/>
      <c r="H116" s="86"/>
    </row>
    <row r="117" customFormat="false" ht="1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0.01</v>
      </c>
      <c r="E117" s="82"/>
      <c r="F117" s="82" t="s">
        <v>5276</v>
      </c>
      <c r="G117" s="85"/>
      <c r="H117" s="86"/>
    </row>
    <row r="118" customFormat="false" ht="1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t="n">
        <v>0.01</v>
      </c>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2021-03-12T13:07:39Z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