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1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<sst xmlns="http://schemas.openxmlformats.org/spreadsheetml/2006/main" count="6486" uniqueCount="5303">
  <si>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</si>
  <si>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</si>
  <si>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</si>
  <si>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</si>
  <si>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</si>
  <si>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</si>
  <si>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</si>
  <si>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</si>
  <si>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</si>
  <si>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</si>
  <si>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</si>
  <si>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</si>
  <si>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</si>
  <si>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</si>
  <si>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</si>
  <si>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</si>
  <si>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</si>
  <si>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</si>
  <si>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</si>
  <si>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</si>
  <si>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</si>
  <si>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</si>
  <si>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</si>
  <si>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</si>
  <si>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</si>
  <si>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</si>
  <si>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</si>
  <si>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</si>
  <si>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</si>
  <si>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</si>
  <si>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</si>
  <si>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</si>
  <si>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</si>
  <si>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</si>
  <si>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</si>
  <si>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</si>
  <si>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</si>
  <si>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</si>
  <si>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</si>
  <si>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</si>
  <si>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</si>
  <si>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</si>
  <si>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</si>
  <si>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</si>
  <si>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</si>
  <si>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</si>
  <si>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</si>
  <si>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</si>
  <si>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</si>
  <si>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</si>
  <si>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</si>
  <si>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</si>
  <si>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</si>
  <si>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</si>
  <si>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</si>
  <si>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</si>
  <si>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</si>
  <si>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</si>
  <si>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</si>
  <si>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</si>
  <si>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</si>
  <si>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</si>
  <si>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</si>
  <si>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</si>
  <si>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</si>
  <si>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</si>
  <si>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</si>
  <si>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</si>
  <si>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</si>
  <si>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</si>
  <si>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</si>
  <si>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</si>
  <si>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</si>
  <si>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</si>
  <si>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</si>
  <si>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</si>
  <si>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</si>
  <si>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</si>
  <si>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</si>
  <si>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</si>
  <si>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</si>
  <si>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</si>
  <si>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</si>
  <si>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</si>
  <si>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</si>
  <si>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</si>
  <si>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</si>
  <si>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</si>
  <si>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</si>
  <si>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</si>
  <si>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</si>
  <si>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</si>
  <si>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</si>
  <si>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</si>
  <si>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</si>
  <si>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</si>
  <si>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</si>
  <si>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</si>
  <si>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</si>
  <si>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</si>
  <si>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</si>
  <si>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</si>
  <si>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</si>
  <si>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</si>
  <si>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</si>
  <si>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</si>
  <si>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</si>
  <si>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</si>
  <si>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</si>
  <si>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</si>
  <si>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</si>
  <si>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</si>
  <si>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</si>
  <si>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</si>
  <si>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</si>
  <si>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</si>
  <si>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</si>
  <si>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</si>
  <si>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</si>
  <si>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</si>
  <si>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</si>
  <si>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</si>
  <si>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</si>
  <si>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</si>
  <si>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</si>
  <si>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</si>
  <si>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</si>
  <si>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</si>
  <si>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</si>
  <si>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</si>
  <si>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</si>
  <si>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</si>
  <si>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</si>
  <si>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</si>
  <si>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</si>
  <si>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</si>
  <si>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</si>
  <si>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</si>
  <si>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</si>
  <si>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</si>
  <si>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</si>
  <si>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</si>
  <si>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</si>
  <si>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</si>
  <si>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</si>
  <si>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</si>
  <si>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</si>
  <si>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</si>
  <si>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</si>
  <si>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</si>
  <si>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</si>
  <si>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</si>
  <si>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</si>
  <si>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</si>
  <si>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</si>
  <si>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</si>
  <si>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</si>
  <si>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</si>
  <si>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</si>
  <si>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</si>
  <si>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</si>
  <si>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</si>
  <si>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</si>
  <si>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</si>
  <si>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</si>
  <si>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</si>
  <si>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</si>
  <si>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</si>
  <si>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</si>
  <si>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</si>
  <si>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</si>
  <si>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</si>
  <si>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</si>
  <si>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</si>
  <si>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</si>
  <si>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</si>
  <si>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</si>
  <si>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</si>
  <si>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</si>
  <si>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</si>
  <si>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</si>
  <si>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</si>
  <si>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</si>
  <si>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</si>
  <si>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</si>
  <si>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</si>
  <si>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</si>
  <si>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</si>
  <si>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</si>
  <si>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</si>
  <si>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</si>
  <si>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</si>
  <si>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</si>
  <si>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</si>
  <si>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</si>
  <si>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</si>
  <si>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</si>
  <si>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</si>
  <si>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</si>
  <si>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</si>
  <si>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</si>
  <si>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</si>
  <si>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</si>
  <si>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</si>
  <si>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</si>
  <si>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</si>
  <si>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</si>
  <si>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</si>
  <si>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</si>
  <si>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</si>
  <si>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</si>
  <si>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</si>
  <si>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</si>
  <si>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</si>
  <si>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</si>
  <si>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</si>
  <si>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</si>
  <si>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</si>
  <si>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</si>
  <si>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</si>
  <si>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</si>
  <si>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</si>
  <si>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</si>
  <si>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</si>
  <si>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</si>
  <si>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</si>
  <si>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</si>
  <si>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</si>
  <si>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</si>
  <si>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</si>
  <si>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</si>
  <si>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</si>
  <si>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</si>
  <si>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</si>
  <si>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</si>
  <si>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</si>
  <si>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</si>
  <si>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</si>
  <si>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</si>
  <si>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</si>
  <si>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</si>
  <si>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</si>
  <si>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</si>
  <si>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</si>
  <si>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</si>
  <si>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</si>
  <si>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</si>
  <si>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</si>
  <si>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</si>
  <si>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</si>
  <si>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</si>
  <si>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</si>
  <si>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</si>
  <si>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</si>
  <si>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</si>
  <si>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</si>
  <si>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</si>
  <si>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</si>
  <si>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</si>
  <si>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</si>
  <si>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</si>
  <si>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</si>
  <si>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</si>
  <si>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</si>
  <si>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</si>
  <si>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</si>
  <si>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</si>
  <si>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</si>
  <si>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</si>
  <si>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</si>
  <si>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</si>
  <si>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</si>
  <si>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</si>
  <si>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</si>
  <si>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</si>
  <si>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</si>
  <si>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</si>
  <si>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</si>
  <si>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</si>
  <si>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</si>
  <si>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</si>
  <si>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</si>
  <si>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</si>
  <si>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</si>
  <si>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</si>
  <si>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</si>
  <si>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</si>
  <si>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</si>
  <si>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</si>
  <si>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</si>
  <si>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</si>
  <si>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</si>
  <si>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</si>
  <si>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</si>
  <si>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</si>
  <si>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</si>
  <si>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</si>
  <si>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</si>
  <si>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</si>
  <si>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</si>
  <si>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</si>
  <si>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</si>
  <si>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</si>
  <si>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</si>
  <si>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</si>
  <si>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</si>
  <si>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</si>
  <si>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</si>
  <si>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</si>
  <si>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</si>
  <si>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</si>
  <si>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</si>
  <si>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</si>
  <si>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</si>
  <si>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</si>
  <si>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</si>
  <si>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</si>
  <si>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</si>
  <si>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</si>
  <si>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</si>
  <si>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</si>
  <si>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</si>
  <si>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</si>
  <si>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</si>
  <si>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</si>
  <si>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</si>
  <si>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</si>
  <si>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</si>
  <si>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</si>
  <si>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</si>
  <si>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</si>
  <si>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</si>
  <si>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</si>
  <si>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</si>
  <si>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</si>
  <si>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</si>
  <si>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</si>
  <si>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</si>
  <si>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</si>
  <si>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</si>
  <si>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</si>
  <si>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</si>
  <si>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</si>
  <si>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</si>
  <si>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</si>
  <si>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</si>
  <si>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</si>
  <si>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</si>
  <si>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</si>
  <si>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</si>
  <si>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</si>
  <si>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</si>
  <si>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</si>
  <si>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</si>
  <si>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</si>
  <si>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</si>
  <si>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</si>
  <si>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</si>
  <si>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</si>
  <si>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</si>
  <si>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</si>
  <si>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</si>
  <si>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</si>
  <si>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</si>
  <si>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</si>
  <si>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</si>
  <si>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</si>
  <si>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</si>
  <si>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</si>
  <si>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</si>
  <si>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</si>
  <si>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</si>
  <si>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</si>
  <si>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</si>
  <si>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</si>
  <si>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</si>
  <si>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</si>
  <si>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</si>
  <si>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</si>
  <si>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</si>
  <si>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</si>
  <si>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</si>
  <si>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</si>
  <si>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</si>
  <si>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</si>
  <si>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</si>
  <si>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</si>
  <si>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</si>
  <si>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</si>
  <si>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</si>
  <si>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</si>
  <si>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</si>
  <si>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</si>
  <si>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</si>
  <si>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</si>
  <si>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</si>
  <si>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</si>
  <si>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</si>
  <si>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</si>
  <si>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</si>
  <si>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</si>
  <si>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</si>
  <si>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</si>
  <si>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</si>
  <si>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</si>
  <si>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</si>
  <si>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</si>
  <si>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</si>
  <si>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</si>
  <si>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</si>
  <si>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</si>
  <si>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</si>
  <si>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</si>
  <si>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</si>
  <si>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</si>
  <si>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</si>
  <si>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</si>
  <si>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</si>
  <si>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</si>
  <si>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</si>
  <si>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</si>
  <si>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</si>
  <si>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</si>
  <si>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</si>
  <si>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</si>
  <si>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</si>
  <si>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</si>
  <si>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</si>
  <si>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</si>
  <si>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</si>
  <si>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</si>
  <si>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</si>
  <si>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</si>
  <si>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</si>
  <si>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</si>
  <si>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</si>
  <si>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</si>
  <si>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</si>
  <si>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</si>
  <si>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</si>
  <si>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</si>
  <si>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</si>
  <si>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</si>
  <si>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</si>
  <si>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</si>
  <si>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</si>
  <si>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</si>
  <si>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</si>
  <si>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</si>
  <si>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</si>
  <si>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</si>
  <si>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</si>
  <si>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</si>
  <si>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</si>
  <si>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</si>
  <si>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</si>
  <si>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</si>
  <si>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</si>
  <si>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</si>
  <si>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</si>
  <si>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</si>
  <si>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</si>
  <si>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</si>
  <si>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</si>
  <si>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</si>
  <si>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</si>
  <si>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</si>
  <si>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</si>
  <si>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</si>
  <si>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</si>
  <si>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</si>
  <si>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</si>
  <si>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</si>
  <si>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</si>
  <si>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</si>
  <si>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</si>
  <si>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</si>
  <si>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</si>
  <si>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</si>
  <si>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</si>
  <si>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</si>
  <si>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</si>
  <si>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</si>
  <si>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</si>
  <si>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</si>
  <si>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</si>
  <si>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</si>
  <si>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</si>
  <si>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</si>
  <si>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</si>
  <si>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</si>
  <si>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</si>
  <si>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</si>
  <si>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</si>
  <si>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</si>
  <si>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</si>
  <si>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</si>
  <si>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</si>
  <si>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</si>
  <si>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</si>
  <si>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</si>
  <si>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</si>
  <si>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</si>
  <si>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</si>
  <si>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</si>
  <si>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</si>
  <si>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</si>
  <si>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</si>
  <si>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</si>
  <si>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</si>
  <si>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</si>
  <si>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</si>
  <si>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</si>
  <si>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</si>
  <si>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</si>
  <si>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</si>
  <si>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</si>
  <si>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</si>
  <si>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</si>
  <si>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</si>
  <si>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</si>
  <si>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</si>
  <si>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</si>
  <si>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</si>
  <si>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</si>
  <si>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</si>
  <si>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</si>
  <si>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</si>
  <si>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</si>
  <si>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</si>
  <si>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</si>
  <si>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</si>
  <si>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</si>
  <si>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</si>
  <si>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</si>
  <si>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</si>
  <si>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</si>
  <si>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</si>
  <si>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</si>
  <si>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</si>
  <si>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</si>
  <si>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</si>
  <si>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</si>
  <si>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</si>
  <si>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</si>
  <si>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</si>
  <si>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</si>
  <si>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</si>
  <si>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</si>
  <si>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</si>
  <si>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</si>
  <si>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</si>
  <si>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</si>
  <si>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</si>
  <si>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</si>
  <si>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</si>
  <si>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</si>
  <si>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</si>
  <si>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</si>
  <si>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</si>
  <si>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</si>
  <si>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</si>
  <si>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</si>
  <si>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</si>
  <si>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</si>
  <si>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</si>
  <si>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</si>
  <si>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</si>
  <si>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</si>
  <si>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</si>
  <si>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</si>
  <si>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</si>
  <si>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</si>
  <si>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</si>
  <si>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</si>
  <si>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</si>
  <si>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</si>
  <si>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</si>
  <si>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</si>
  <si>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</si>
  <si>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</si>
  <si>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</si>
  <si>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</si>
  <si>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</si>
  <si>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</si>
  <si>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</si>
  <si>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</si>
  <si>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</si>
  <si>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</si>
  <si>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</si>
  <si>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</si>
  <si>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</si>
  <si>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</si>
  <si>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</si>
  <si>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</si>
  <si>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</si>
  <si>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</si>
  <si>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</si>
  <si>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</si>
  <si>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</si>
  <si>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</si>
  <si>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</si>
  <si>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</si>
  <si>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</si>
  <si>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</si>
  <si>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</si>
  <si>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</si>
  <si>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</si>
  <si>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</si>
  <si>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</si>
  <si>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</si>
  <si>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</si>
  <si>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</si>
  <si>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</si>
  <si>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</si>
  <si>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</si>
  <si>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</si>
  <si>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</si>
  <si>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</si>
  <si>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</si>
  <si>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</si>
  <si>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</si>
  <si>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</si>
  <si>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</si>
  <si>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</si>
  <si>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</si>
  <si>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</si>
  <si>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</si>
  <si>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</si>
  <si>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</si>
  <si>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</si>
  <si>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</si>
  <si>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</si>
  <si>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</si>
  <si>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</si>
  <si>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</si>
  <si>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</si>
  <si>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</si>
  <si>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</si>
  <si>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</si>
  <si>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</si>
  <si>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</si>
  <si>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</si>
  <si>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</si>
  <si>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</si>
  <si>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</si>
  <si>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</si>
  <si>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</si>
  <si>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</si>
  <si>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</si>
  <si>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</si>
  <si>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</si>
  <si>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</si>
  <si>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</si>
  <si>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</si>
  <si>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</si>
  <si>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</si>
  <si>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</si>
  <si>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</si>
  <si>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</si>
  <si>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</si>
  <si>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</si>
  <si>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</si>
  <si>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</si>
  <si>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</si>
  <si>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</si>
  <si>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</si>
  <si>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</si>
  <si>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</si>
  <si>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</si>
  <si>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</si>
  <si>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</si>
  <si>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</si>
  <si>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</si>
  <si>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</si>
  <si>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</si>
  <si>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</si>
  <si>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</si>
  <si>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</si>
  <si>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</si>
  <si>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</si>
  <si>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</si>
  <si>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</si>
  <si>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</si>
  <si>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</si>
  <si>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</si>
  <si>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</si>
  <si>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</si>
  <si>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</si>
  <si>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</si>
  <si>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</si>
  <si>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</si>
  <si>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</si>
  <si>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</si>
  <si>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</si>
  <si>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</si>
  <si>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</si>
  <si>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</si>
  <si>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</si>
  <si>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</si>
  <si>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</si>
  <si>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</si>
  <si>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</si>
  <si>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</si>
  <si>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</si>
  <si>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</si>
  <si>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</si>
  <si>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</si>
  <si>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</si>
  <si>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</si>
  <si>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</si>
  <si>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</si>
  <si>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</si>
  <si>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</si>
  <si>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</si>
  <si>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</si>
  <si>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</si>
  <si>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</si>
  <si>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</si>
  <si>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</si>
  <si>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</si>
  <si>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</si>
  <si>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</si>
  <si>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</si>
  <si>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</si>
  <si>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</si>
  <si>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</si>
  <si>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</si>
  <si>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</si>
  <si>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</si>
  <si>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</si>
  <si>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</si>
  <si>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</si>
  <si>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</si>
  <si>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</si>
  <si>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</si>
  <si>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</si>
  <si>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</si>
  <si>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</si>
  <si>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</si>
  <si>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</si>
  <si>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</si>
  <si>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</si>
  <si>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</si>
  <si>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</si>
  <si>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</si>
  <si>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</si>
  <si>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</si>
  <si>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</si>
  <si>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</si>
  <si>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</si>
  <si>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</si>
  <si>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</si>
  <si>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</si>
  <si>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</si>
  <si>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</si>
  <si>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</si>
  <si>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</si>
  <si>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</si>
  <si>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</si>
  <si>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</si>
  <si>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</si>
  <si>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</si>
  <si>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</si>
  <si>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</si>
  <si>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</si>
  <si>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</si>
  <si>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</si>
  <si>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</si>
  <si>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</si>
  <si>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</si>
  <si>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</si>
  <si>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</si>
  <si>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</si>
  <si>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</si>
  <si>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</si>
  <si>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</si>
  <si>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</si>
  <si>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</si>
  <si>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</si>
  <si>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</si>
  <si>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</si>
  <si>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</si>
  <si>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</si>
  <si>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</si>
  <si>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</si>
  <si>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</si>
  <si>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</si>
  <si>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</si>
  <si>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</si>
  <si>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</si>
  <si>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</si>
  <si>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</si>
  <si>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</si>
  <si>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</si>
  <si>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</si>
  <si>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</si>
  <si>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</si>
  <si>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</si>
  <si>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</si>
  <si>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</si>
  <si>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</si>
  <si>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</si>
  <si>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</si>
  <si>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</si>
  <si>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</si>
  <si>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</si>
  <si>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</si>
  <si>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</si>
  <si>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</si>
  <si>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</si>
  <si>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</si>
  <si>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</si>
  <si>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</si>
  <si>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</si>
  <si>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</si>
  <si>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</si>
  <si>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</si>
  <si>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</si>
  <si>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</si>
  <si>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</si>
  <si>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</si>
  <si>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</si>
  <si>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</si>
  <si>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</si>
  <si>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</si>
  <si>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</si>
  <si>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</si>
  <si>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</si>
  <si>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</si>
  <si>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</si>
  <si>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</si>
  <si>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</si>
  <si>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</si>
  <si>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</si>
  <si>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</si>
  <si>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</si>
  <si>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</si>
  <si>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</si>
  <si>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</si>
  <si>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</si>
  <si>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</si>
  <si>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</si>
  <si>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</si>
  <si>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</si>
  <si>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</si>
  <si>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</si>
  <si>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</si>
  <si>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</si>
  <si>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</si>
  <si>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</si>
  <si>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</si>
  <si>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</si>
  <si>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</si>
  <si>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</si>
  <si>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</si>
  <si>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</si>
  <si>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</si>
  <si>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</si>
  <si>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</si>
  <si>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</si>
  <si>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</si>
  <si>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</si>
  <si>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</si>
  <si>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</si>
  <si>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</si>
  <si>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</si>
  <si>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</si>
  <si>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</si>
  <si>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</si>
  <si>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</si>
  <si>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</si>
  <si>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</si>
  <si>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</si>
  <si>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</si>
  <si>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</si>
  <si>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</si>
  <si>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</si>
  <si>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</si>
  <si>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</si>
  <si>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</si>
  <si>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</si>
  <si>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</si>
  <si>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</si>
  <si>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</si>
  <si>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</si>
  <si>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</si>
  <si>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</si>
  <si>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</si>
  <si>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</si>
  <si>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</si>
  <si>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</si>
  <si>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</si>
  <si>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</si>
  <si>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</si>
  <si>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</si>
  <si>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</si>
  <si>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</si>
  <si>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</si>
  <si>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</si>
  <si>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</si>
  <si>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</si>
  <si>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</si>
  <si>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</si>
  <si>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</si>
  <si>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</si>
  <si>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</si>
  <si>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</si>
  <si>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</si>
  <si>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</si>
  <si>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</si>
  <si>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</si>
  <si>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</si>
  <si>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</si>
  <si>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</si>
  <si>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</si>
  <si>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</si>
  <si>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</si>
  <si>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</si>
  <si>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</si>
  <si>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</si>
  <si>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</si>
  <si>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</si>
  <si>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</si>
  <si>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</si>
  <si>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</si>
  <si>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</si>
  <si>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</si>
  <si>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</si>
  <si>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</si>
  <si>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</si>
  <si>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</si>
  <si>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</si>
  <si>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</si>
  <si>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</si>
  <si>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</si>
  <si>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</si>
  <si>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</si>
  <si>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</si>
  <si>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</si>
  <si>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</si>
  <si>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</si>
  <si>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</si>
  <si>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</si>
  <si>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</si>
  <si>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</si>
  <si>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</si>
  <si>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</si>
  <si>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</si>
  <si>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</si>
  <si>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</si>
  <si>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</si>
  <si>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</si>
  <si>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</si>
  <si>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</si>
  <si>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</si>
  <si>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</si>
  <si>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</si>
  <si>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</si>
  <si>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</si>
  <si>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</si>
  <si>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</si>
  <si>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</si>
  <si>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</si>
  <si>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</si>
  <si>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</si>
  <si>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</si>
  <si>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</si>
  <si>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</si>
  <si>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</si>
  <si>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</si>
  <si>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</si>
  <si>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</si>
  <si>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</si>
  <si>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</si>
  <si>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</si>
  <si>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</si>
  <si>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</si>
  <si>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</si>
  <si>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</si>
  <si>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</si>
  <si>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</si>
  <si>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</si>
  <si>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</si>
  <si>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</si>
  <si>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</si>
  <si>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</si>
  <si>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</si>
  <si>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</si>
  <si>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</si>
  <si>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</si>
  <si>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</si>
  <si>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</si>
  <si>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</si>
  <si>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</si>
  <si>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</si>
  <si>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</si>
  <si>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</si>
  <si>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</si>
  <si>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</si>
  <si>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</si>
  <si>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</si>
  <si>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</si>
  <si>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</si>
  <si>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</si>
  <si>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</si>
  <si>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</si>
  <si>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</si>
  <si>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</si>
  <si>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</si>
  <si>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</si>
  <si>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</si>
  <si>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</si>
  <si>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</si>
  <si>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</si>
  <si>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</si>
  <si>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</si>
  <si>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</si>
  <si>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</si>
  <si>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</si>
  <si>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</si>
  <si>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</si>
  <si>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</si>
  <si>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</si>
  <si>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</si>
  <si>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</si>
  <si>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</si>
  <si>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</si>
  <si>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</si>
  <si>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</si>
  <si>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</si>
  <si>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</si>
  <si>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</si>
  <si>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</si>
  <si>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</si>
  <si>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</si>
  <si>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</si>
  <si>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</si>
  <si>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</si>
  <si>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</si>
  <si>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</si>
  <si>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</si>
  <si>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</si>
  <si>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</si>
  <si>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</si>
  <si>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</si>
  <si>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</si>
  <si>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</si>
  <si>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</si>
  <si>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</si>
  <si>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</si>
  <si>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</si>
  <si>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</si>
  <si>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</si>
  <si>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</si>
  <si>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</si>
  <si>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</si>
  <si>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</si>
  <si>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</si>
  <si>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</si>
  <si>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</si>
  <si>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</si>
  <si>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</si>
  <si>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</si>
  <si>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</si>
  <si>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</si>
  <si>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</si>
  <si>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</si>
  <si>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</si>
  <si>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</si>
  <si>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</si>
  <si>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</si>
  <si>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</si>
  <si>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</si>
  <si>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</si>
  <si>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</si>
  <si>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</si>
  <si>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</si>
  <si>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</si>
  <si>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</si>
  <si>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</si>
  <si>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</si>
  <si>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</si>
  <si>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</si>
  <si>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</si>
  <si>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</si>
  <si>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</si>
  <si>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</si>
  <si>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</si>
  <si>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</si>
  <si>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</si>
  <si>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</si>
  <si>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</si>
  <si>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</si>
  <si>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</si>
  <si>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</si>
  <si>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</si>
  <si>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</si>
  <si>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</si>
  <si>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</si>
  <si>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</si>
  <si>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</si>
  <si>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</si>
  <si>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</si>
  <si>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</si>
  <si>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</si>
  <si>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</si>
  <si>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</si>
  <si>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</si>
  <si>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</si>
  <si>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</si>
  <si>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</si>
  <si>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</si>
  <si>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</si>
  <si>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</si>
  <si>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</si>
  <si>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</si>
  <si>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</si>
  <si>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</si>
  <si>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</si>
  <si>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</si>
  <si>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</si>
  <si>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</si>
  <si>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</si>
  <si>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</si>
  <si>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</si>
  <si>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</si>
  <si>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</si>
  <si>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</si>
  <si>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</si>
  <si>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</si>
  <si>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</si>
  <si>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</si>
  <si>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</si>
  <si>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</si>
  <si>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</si>
  <si>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</si>
  <si>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</si>
  <si>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</si>
  <si>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</si>
  <si>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</si>
  <si>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</si>
  <si>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</si>
  <si>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</si>
  <si>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</si>
  <si>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</si>
  <si>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</si>
  <si>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</si>
  <si>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</si>
  <si>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</si>
  <si>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</si>
  <si>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</si>
  <si>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</si>
  <si>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</si>
  <si>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</si>
  <si>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</si>
  <si>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</si>
  <si>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</si>
  <si>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</si>
  <si>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</si>
  <si>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</si>
  <si>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</si>
  <si>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</si>
  <si>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</si>
  <si>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</si>
  <si>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</si>
  <si>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</si>
  <si>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</si>
  <si>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</si>
  <si>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</si>
  <si>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</si>
  <si>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</si>
  <si>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</si>
  <si>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</si>
  <si>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</si>
  <si>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</si>
  <si>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</si>
  <si>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</si>
  <si>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</si>
  <si>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</si>
  <si>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</si>
  <si>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</si>
  <si>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</si>
  <si>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</si>
  <si>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</si>
  <si>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</si>
  <si>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</si>
  <si>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</si>
  <si>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</si>
  <si>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</si>
  <si>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</si>
  <si>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</si>
  <si>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</si>
  <si>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</si>
  <si>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</si>
  <si>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</si>
  <si>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</si>
  <si>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</si>
  <si>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</si>
  <si>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</si>
  <si>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</si>
  <si>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</si>
  <si>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</si>
  <si>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</si>
  <si>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</si>
  <si>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</si>
  <si>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</si>
  <si>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</si>
  <si>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</si>
  <si>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</si>
  <si>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</si>
  <si>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</si>
  <si>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</si>
  <si>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</si>
  <si>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</si>
  <si>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</si>
  <si>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</si>
  <si>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</si>
  <si>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</si>
  <si>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</si>
  <si>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</si>
  <si>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</si>
  <si>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</si>
  <si>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</si>
  <si>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</si>
  <si>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</si>
  <si>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</si>
  <si>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</si>
  <si>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</si>
  <si>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</si>
  <si>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</si>
  <si>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</si>
  <si>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</si>
  <si>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</si>
  <si>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</si>
  <si>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</si>
  <si>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</si>
  <si>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</si>
  <si>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</si>
  <si>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</si>
  <si>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</si>
  <si>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</si>
  <si>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</si>
  <si>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</si>
  <si>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</si>
  <si>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</si>
  <si>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</si>
  <si>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</si>
  <si>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</si>
  <si>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</si>
  <si>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</si>
  <si>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</si>
  <si>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</si>
  <si>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</si>
  <si>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</si>
  <si>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</si>
  <si>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</si>
  <si>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</si>
  <si>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</si>
  <si>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</si>
  <si>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</si>
  <si>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</si>
  <si>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</si>
  <si>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</si>
  <si>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</si>
  <si>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</si>
  <si>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</si>
  <si>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</si>
  <si>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</si>
  <si>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</si>
  <si>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</si>
  <si>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</si>
  <si>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</si>
  <si>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</si>
  <si>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</si>
  <si>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</si>
  <si>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</si>
  <si>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</si>
  <si>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</si>
  <si>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</si>
  <si>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</si>
  <si>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</si>
  <si>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</si>
  <si>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</si>
  <si>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</si>
  <si>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</si>
  <si>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</si>
  <si>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</si>
  <si>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</si>
  <si>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</si>
  <si>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</si>
  <si>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</si>
  <si>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</si>
  <si>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</si>
  <si>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</si>
  <si>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</si>
  <si>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</si>
  <si>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</si>
  <si>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</si>
  <si>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</si>
  <si>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</si>
  <si>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</si>
  <si>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</si>
  <si>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</si>
  <si>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</si>
  <si>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</si>
  <si>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</si>
  <si>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</si>
  <si>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</si>
  <si>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</si>
  <si>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</si>
  <si>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</si>
  <si>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</si>
  <si>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</si>
  <si>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</si>
  <si>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</si>
  <si>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</si>
  <si>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</si>
  <si>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</si>
  <si>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</si>
  <si>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</si>
  <si>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</si>
  <si>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</si>
  <si>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</si>
  <si>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</si>
  <si>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</si>
  <si>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</si>
  <si>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</si>
  <si>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</si>
  <si>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</si>
  <si>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</si>
  <si>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</si>
  <si>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</si>
  <si>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</si>
  <si>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</si>
  <si>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</si>
  <si>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</si>
  <si>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</si>
  <si>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</si>
  <si>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</si>
  <si>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</si>
  <si>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</si>
  <si>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</si>
  <si>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</si>
  <si>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</si>
  <si>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</si>
  <si>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</si>
  <si>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</si>
  <si>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</si>
  <si>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</si>
  <si>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</si>
  <si>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</si>
  <si>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</si>
  <si>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</si>
  <si>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</si>
  <si>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</si>
  <si>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</si>
  <si>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</si>
  <si>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</si>
  <si>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</si>
  <si>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</si>
  <si>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</si>
  <si>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</si>
  <si>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</si>
  <si>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</si>
  <si>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</si>
  <si>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</si>
  <si>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</si>
  <si>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</si>
  <si>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</si>
  <si>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</si>
  <si>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</si>
  <si>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</si>
  <si>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</si>
  <si>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</si>
  <si>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</si>
  <si>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</si>
  <si>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</si>
  <si>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</si>
  <si>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</si>
  <si>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</si>
  <si>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</si>
  <si>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</si>
  <si>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</si>
  <si>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</si>
  <si>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</si>
  <si>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</si>
  <si>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</si>
  <si>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</si>
  <si>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</si>
  <si>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</si>
  <si>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</si>
  <si>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</si>
  <si>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</si>
  <si>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</si>
  <si>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</si>
  <si>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</si>
  <si>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</si>
  <si>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</si>
  <si>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</si>
  <si>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</si>
  <si>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</si>
  <si>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</si>
  <si>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</si>
  <si>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</si>
  <si>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</si>
  <si>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</si>
  <si>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</si>
  <si>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</si>
  <si>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</si>
  <si>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</si>
  <si>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</si>
  <si>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</si>
  <si>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</si>
  <si>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</si>
  <si>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</si>
  <si>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</si>
  <si>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</si>
  <si>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</si>
  <si>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</si>
  <si>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</si>
  <si>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</si>
  <si>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</si>
  <si>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</si>
  <si>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</si>
  <si>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</si>
  <si>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</si>
  <si>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</si>
  <si>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</si>
  <si>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</si>
  <si>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</si>
  <si>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</si>
  <si>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</si>
  <si>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</si>
  <si>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</si>
  <si>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</si>
  <si>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</si>
  <si>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</si>
  <si>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</si>
  <si>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</si>
  <si>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</si>
  <si>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</si>
  <si>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</si>
  <si>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</si>
  <si>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</si>
  <si>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</si>
  <si>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</si>
  <si>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</si>
  <si>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</si>
  <si>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</si>
  <si>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</si>
  <si>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</si>
  <si>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</si>
  <si>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</si>
  <si>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</si>
  <si>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</si>
  <si>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</si>
  <si>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</si>
  <si>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</si>
  <si>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</si>
  <si>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</si>
  <si>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</si>
  <si>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</si>
  <si>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</si>
  <si>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</si>
  <si>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</si>
  <si>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</si>
  <si>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</si>
  <si>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</si>
  <si>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</si>
  <si>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</si>
  <si>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</si>
  <si>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</si>
  <si>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</si>
  <si>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</si>
  <si>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</si>
  <si>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</si>
  <si>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</si>
  <si>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</si>
  <si>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</si>
  <si>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</si>
  <si>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</si>
  <si>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</si>
  <si>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</si>
  <si>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</si>
  <si>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</si>
  <si>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</si>
  <si>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</si>
  <si>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</si>
  <si>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</si>
  <si>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</si>
  <si>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</si>
  <si>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</si>
  <si>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</si>
  <si>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</si>
  <si>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</si>
  <si>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</si>
  <si>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</si>
  <si>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</si>
  <si>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</si>
  <si>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</si>
  <si>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</si>
  <si>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</si>
  <si>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</si>
  <si>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</si>
  <si>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</si>
  <si>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</si>
  <si>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</si>
  <si>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</si>
  <si>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</si>
  <si>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</si>
  <si>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</si>
  <si>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</si>
  <si>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</si>
  <si>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</si>
  <si>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</si>
  <si>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</si>
  <si>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</si>
  <si>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</si>
  <si>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</si>
  <si>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</si>
  <si>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</si>
  <si>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</si>
  <si>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</si>
  <si>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</si>
  <si>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</si>
  <si>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</si>
  <si>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</si>
  <si>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</si>
  <si>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</si>
  <si>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</si>
  <si>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</si>
  <si>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</si>
  <si>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</si>
  <si>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</si>
  <si>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</si>
  <si>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</si>
  <si>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</si>
  <si>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</si>
  <si>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</si>
  <si>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</si>
  <si>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</si>
  <si>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</si>
  <si>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</si>
  <si>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</si>
  <si>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</si>
  <si>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</si>
  <si>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</si>
  <si>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</si>
  <si>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</si>
  <si>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</si>
  <si>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</si>
  <si>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</si>
  <si>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</si>
  <si>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</si>
  <si>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</si>
  <si>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</si>
  <si>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</si>
  <si>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</si>
  <si>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</si>
  <si>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</si>
  <si>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</si>
  <si>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</si>
  <si>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</si>
  <si>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</si>
  <si>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</si>
  <si>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</si>
  <si>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</si>
  <si>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</si>
  <si>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</si>
  <si>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</si>
  <si>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</si>
  <si>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</si>
  <si>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</si>
  <si>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</si>
  <si>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</si>
  <si>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</si>
  <si>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</si>
  <si>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</si>
  <si>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</si>
  <si>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</si>
  <si>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</si>
  <si>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</si>
  <si>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</si>
  <si>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</si>
  <si>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</si>
  <si>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</si>
  <si>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</si>
  <si>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</si>
  <si>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</si>
  <si>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</si>
  <si>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</si>
  <si>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</si>
  <si>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</si>
  <si>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</si>
  <si>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</si>
  <si>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</si>
  <si>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</si>
  <si>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</si>
  <si>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</si>
  <si>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</si>
  <si>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</si>
  <si>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</si>
  <si>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</si>
  <si>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</si>
  <si>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</si>
  <si>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</si>
  <si>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</si>
  <si>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</si>
  <si>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</si>
  <si>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</si>
  <si>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</si>
  <si>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</si>
  <si>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</si>
  <si>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</si>
  <si>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</si>
  <si>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</si>
  <si>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</si>
  <si>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</si>
  <si>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</si>
  <si>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</si>
  <si>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</si>
  <si>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</si>
  <si>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</si>
  <si>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</si>
  <si>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</si>
  <si>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</si>
  <si>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</si>
  <si>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</si>
  <si>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</si>
  <si>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</si>
  <si>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</si>
  <si>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</si>
  <si>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</si>
  <si>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</si>
  <si>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</si>
  <si>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</si>
  <si>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</si>
  <si>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</si>
  <si>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</si>
  <si>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</si>
  <si>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</si>
  <si>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</si>
  <si>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</si>
  <si>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</si>
  <si>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</si>
  <si>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</si>
  <si>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</si>
  <si>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</si>
  <si>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</si>
  <si>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</si>
  <si>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</si>
  <si>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</si>
  <si>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</si>
  <si>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</si>
  <si>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</si>
  <si>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</si>
  <si>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</si>
  <si>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</si>
  <si>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</si>
  <si>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</si>
  <si>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</si>
  <si>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</si>
  <si>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</si>
  <si>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</si>
  <si>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</si>
  <si>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</si>
  <si>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</si>
  <si>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</si>
  <si>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</si>
  <si>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</si>
  <si>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</si>
  <si>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</si>
  <si>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</si>
  <si>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</si>
  <si>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</si>
  <si>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</si>
  <si>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</si>
  <si>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</si>
  <si>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</si>
  <si>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</si>
  <si>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</si>
  <si>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</si>
  <si>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</si>
  <si>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</si>
  <si>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</si>
  <si>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</si>
  <si>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</si>
  <si>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</si>
  <si>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</si>
  <si>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</si>
  <si>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</si>
  <si>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</si>
  <si>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</si>
  <si>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</si>
  <si>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</si>
  <si>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</si>
  <si>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</si>
  <si>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</si>
  <si>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</si>
  <si>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</si>
  <si>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</si>
  <si>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</si>
  <si>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</si>
  <si>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</si>
  <si>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</si>
  <si>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</si>
  <si>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</si>
  <si>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</si>
  <si>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</si>
  <si>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</si>
  <si>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</si>
  <si>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</si>
  <si>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</si>
  <si>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</si>
  <si>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</si>
  <si>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</si>
  <si>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</si>
  <si>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</si>
  <si>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</si>
  <si>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</si>
  <si>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</si>
  <si>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</si>
  <si>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</si>
  <si>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</si>
  <si>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</si>
  <si>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</si>
  <si>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</si>
  <si>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</si>
  <si>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</si>
  <si>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</si>
  <si>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</si>
  <si>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</si>
  <si>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</si>
  <si>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</si>
  <si>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</si>
  <si>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</si>
  <si>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</si>
  <si>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</si>
  <si>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</si>
  <si>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</si>
  <si>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</si>
  <si>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</si>
  <si>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</si>
  <si>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</si>
  <si>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</si>
  <si>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</si>
  <si>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</si>
  <si>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</si>
  <si>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</si>
  <si>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</si>
  <si>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</si>
  <si>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</si>
  <si>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</si>
  <si>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</si>
  <si>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</si>
  <si>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</si>
  <si>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</si>
  <si>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</si>
  <si>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</si>
  <si>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</si>
  <si>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</si>
  <si>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</si>
  <si>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</si>
  <si>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</si>
  <si>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</si>
  <si>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</si>
  <si>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</si>
  <si>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</si>
  <si>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</si>
  <si>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</si>
  <si>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</si>
  <si>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</si>
  <si>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</si>
  <si>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</si>
  <si>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</si>
  <si>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</si>
  <si>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</si>
  <si>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</si>
  <si>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</si>
  <si>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</si>
  <si>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</si>
  <si>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</si>
  <si>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</si>
  <si>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</si>
  <si>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</si>
  <si>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</si>
  <si>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</si>
  <si>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</si>
  <si>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</si>
  <si>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</si>
  <si>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</si>
  <si>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</si>
  <si>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</si>
  <si>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</si>
  <si>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</si>
  <si>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</si>
  <si>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</si>
  <si>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</si>
  <si>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</si>
  <si>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</si>
  <si>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</si>
  <si>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</si>
  <si>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</si>
  <si>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</si>
  <si>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</si>
  <si>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</si>
  <si>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</si>
  <si>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</si>
  <si>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</si>
  <si>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</si>
  <si>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</si>
  <si>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</si>
  <si>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</si>
  <si>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</si>
  <si>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</si>
  <si>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</si>
  <si>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</si>
  <si>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</si>
  <si>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</si>
  <si>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</si>
  <si>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</si>
  <si>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</si>
  <si>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</si>
  <si>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</si>
  <si>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</si>
  <si>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</si>
  <si>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</si>
  <si>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</si>
  <si>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</si>
  <si>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</si>
  <si>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</si>
  <si>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</si>
  <si>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</si>
  <si>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</si>
  <si>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</si>
  <si>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</si>
  <si>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</si>
  <si>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</si>
  <si>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</si>
  <si>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</si>
  <si>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</si>
  <si>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</si>
  <si>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</si>
  <si>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</si>
  <si>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</si>
  <si>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</si>
  <si>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</si>
  <si>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</si>
  <si>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</si>
  <si>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</si>
  <si>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</si>
  <si>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</si>
  <si>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</si>
  <si>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</si>
  <si>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</si>
  <si>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</si>
  <si>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</si>
  <si>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</si>
  <si>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</si>
  <si>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</si>
  <si>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</si>
  <si>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</si>
  <si>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</si>
  <si>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</si>
  <si>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</si>
  <si>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</si>
  <si>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</si>
  <si>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</si>
  <si>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</si>
  <si>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</si>
  <si>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</si>
  <si>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</si>
  <si>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</si>
  <si>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</si>
  <si>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</si>
  <si>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</si>
  <si>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</si>
  <si>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</si>
  <si>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</si>
  <si>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</si>
  <si>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</si>
  <si>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</si>
  <si>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</si>
  <si>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</si>
  <si>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</si>
  <si>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</si>
  <si>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</si>
  <si>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</si>
  <si>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</si>
  <si>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</si>
  <si>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</si>
  <si>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</si>
  <si>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</si>
  <si>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</si>
  <si>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</si>
  <si>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</si>
  <si>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</si>
  <si>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</si>
  <si>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</si>
  <si>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</si>
  <si>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</si>
  <si>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</si>
  <si>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</si>
  <si>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</si>
  <si>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</si>
  <si>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</si>
  <si>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</si>
  <si>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</si>
  <si>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</si>
  <si>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</si>
  <si>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</si>
  <si>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</si>
  <si>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</si>
  <si>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</si>
  <si>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</si>
  <si>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</si>
  <si>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</si>
  <si>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</si>
  <si>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</si>
  <si>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</si>
  <si>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</si>
  <si>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</si>
  <si>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</si>
  <si>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</si>
  <si>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</si>
  <si>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</si>
  <si>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</si>
  <si>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</si>
  <si>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</si>
  <si>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</si>
  <si>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</si>
  <si>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</si>
  <si>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</si>
  <si>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</si>
  <si>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</si>
  <si>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</si>
  <si>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</si>
  <si>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</si>
  <si>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</si>
  <si>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</si>
  <si>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</si>
  <si>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</si>
  <si>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</si>
  <si>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</si>
  <si>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</si>
  <si>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</si>
  <si>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</si>
  <si>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</si>
  <si>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</si>
  <si>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</si>
  <si>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</si>
  <si>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</si>
  <si>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</si>
  <si>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</si>
  <si>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</si>
  <si>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</si>
  <si>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</si>
  <si>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</si>
  <si>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</si>
  <si>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</si>
  <si>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</si>
  <si>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</si>
  <si>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</si>
  <si>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</si>
  <si>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</si>
  <si>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</si>
  <si>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</si>
  <si>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</si>
  <si>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</si>
  <si>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</si>
  <si>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</si>
  <si>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</si>
  <si>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</si>
  <si>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</si>
  <si>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</si>
  <si>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</si>
  <si>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</si>
  <si>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</si>
  <si>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</si>
  <si>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</si>
  <si>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</si>
  <si>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</si>
  <si>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</si>
  <si>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</si>
  <si>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</si>
  <si>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</si>
  <si>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</si>
  <si>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</si>
  <si>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</si>
  <si>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</si>
  <si>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</si>
  <si>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</si>
  <si>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</si>
  <si>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</si>
  <si>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</si>
  <si>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</si>
  <si>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</si>
  <si>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</si>
  <si>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</si>
  <si>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</si>
  <si>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</si>
  <si>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</si>
  <si>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</si>
  <si>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</si>
  <si>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</si>
  <si>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</si>
  <si>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</si>
  <si>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</si>
  <si>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</si>
  <si>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</si>
  <si>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</si>
  <si>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</si>
  <si>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</si>
  <si>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</si>
  <si>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</si>
  <si>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</si>
  <si>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</si>
  <si>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</si>
  <si>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</si>
  <si>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</si>
  <si>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</si>
  <si>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</si>
  <si>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</si>
  <si>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</si>
  <si>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</si>
  <si>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</si>
  <si>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</si>
  <si>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</si>
  <si>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</si>
  <si>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</si>
  <si>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</si>
  <si>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</si>
  <si>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</si>
  <si>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</si>
  <si>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</si>
  <si>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</si>
  <si>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</si>
  <si>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</si>
  <si>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</si>
  <si>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</si>
  <si>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</si>
  <si>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</si>
  <si>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</si>
  <si>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</si>
  <si>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</si>
  <si>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</si>
  <si>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</si>
  <si>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</si>
  <si>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</si>
  <si>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</si>
  <si>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</si>
  <si>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</si>
  <si>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</si>
  <si>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</si>
  <si>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</si>
  <si>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</si>
  <si>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</si>
  <si>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</si>
  <si>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</si>
  <si>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</si>
  <si>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</si>
  <si>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</si>
  <si>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</si>
  <si>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</si>
  <si>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</si>
  <si>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</si>
  <si>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</si>
  <si>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</si>
  <si>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</si>
  <si>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</si>
  <si>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</si>
  <si>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</si>
  <si>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</si>
  <si>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</si>
  <si>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</si>
  <si>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</si>
  <si>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</si>
  <si>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</si>
  <si>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</si>
  <si>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</si>
  <si>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</si>
  <si>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</si>
  <si>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</si>
  <si>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</si>
  <si>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</si>
  <si>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</si>
  <si>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</si>
  <si>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</si>
  <si>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</si>
  <si>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</si>
  <si>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</si>
  <si>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</si>
  <si>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</si>
  <si>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</si>
  <si>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</si>
  <si>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</si>
  <si>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</si>
  <si>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</si>
  <si>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</si>
  <si>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</si>
  <si>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</si>
  <si>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</si>
  <si>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</si>
  <si>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</si>
  <si>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</si>
  <si>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</si>
  <si>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</si>
  <si>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</si>
  <si>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</si>
  <si>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</si>
  <si>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</si>
  <si>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</si>
  <si>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</si>
  <si>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</si>
  <si>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</si>
  <si>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</si>
  <si>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</si>
  <si>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</si>
  <si>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</si>
  <si>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</si>
  <si>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</si>
  <si>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</si>
  <si>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</si>
  <si>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</si>
  <si>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</si>
  <si>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</si>
  <si>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</si>
  <si>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</si>
  <si>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</si>
  <si>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</si>
  <si>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</si>
  <si>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</si>
  <si>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</si>
  <si>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</si>
  <si>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</si>
  <si>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</si>
  <si>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</si>
  <si>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</si>
  <si>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</si>
  <si>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</si>
  <si>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</si>
  <si>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</si>
  <si>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</si>
  <si>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</si>
  <si>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</si>
  <si>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</si>
  <si>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</si>
  <si>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</si>
  <si>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</si>
  <si>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</si>
  <si>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</si>
  <si>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</si>
  <si>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</si>
  <si>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</si>
  <si>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</si>
  <si>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</si>
  <si>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</si>
  <si>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</si>
  <si>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</si>
  <si>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</si>
  <si>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</si>
  <si>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</si>
  <si>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</si>
  <si>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</si>
  <si>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</si>
  <si>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</si>
  <si>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</si>
  <si>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</si>
  <si>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</si>
  <si>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</si>
  <si>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</si>
  <si>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</si>
  <si>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</si>
  <si>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</si>
  <si>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</si>
  <si>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</si>
  <si>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</si>
  <si>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</si>
  <si>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</si>
  <si>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</si>
  <si>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</si>
  <si>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</si>
  <si>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</si>
  <si>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</si>
  <si>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</si>
  <si>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</si>
  <si>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</si>
  <si>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</si>
  <si>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</si>
  <si>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</si>
  <si>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</si>
  <si>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</si>
  <si>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</si>
  <si>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</si>
  <si>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</si>
  <si>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</si>
  <si>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</si>
  <si>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</si>
  <si>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</si>
  <si>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</si>
  <si>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</si>
  <si>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</si>
  <si>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</si>
  <si>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</si>
  <si>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</si>
  <si>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</si>
  <si>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</si>
  <si>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</si>
  <si>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</si>
  <si>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</si>
  <si>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</si>
  <si>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</si>
  <si>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</si>
  <si>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</si>
  <si>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</si>
  <si>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</si>
  <si>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</si>
  <si>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</si>
  <si>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</si>
  <si>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</si>
  <si>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</si>
  <si>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</si>
  <si>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</si>
  <si>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</si>
  <si>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</si>
  <si>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</si>
  <si>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</si>
  <si>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</si>
  <si>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</si>
  <si>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</si>
  <si>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</si>
  <si>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</si>
  <si>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</si>
  <si>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</si>
  <si>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</si>
  <si>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</si>
  <si>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</si>
  <si>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</si>
  <si>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</si>
  <si>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</si>
  <si>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</si>
  <si>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</si>
  <si>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</si>
  <si>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</si>
  <si>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</si>
  <si>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</si>
  <si>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</si>
  <si>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</si>
  <si>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</si>
  <si>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</si>
  <si>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</si>
  <si>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</si>
  <si>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</si>
  <si>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</si>
  <si>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</si>
  <si>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</si>
  <si>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</si>
  <si>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</si>
  <si>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</si>
  <si>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</si>
  <si>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</si>
  <si>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</si>
  <si>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</si>
  <si>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</si>
  <si>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</si>
  <si>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</si>
  <si>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</si>
  <si>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</si>
  <si>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</si>
  <si>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</si>
  <si>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</si>
  <si>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</si>
  <si>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</si>
  <si>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</si>
  <si>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</si>
  <si>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</si>
  <si>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</si>
  <si>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</si>
  <si>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</si>
  <si>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</si>
  <si>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</si>
  <si>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</si>
  <si>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</si>
  <si>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</si>
  <si>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</si>
  <si>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</si>
  <si>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</si>
  <si>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</si>
  <si>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</si>
  <si>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</si>
  <si>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</si>
  <si>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</si>
  <si>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</si>
  <si>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</si>
  <si>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</si>
  <si>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</si>
  <si>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</si>
  <si>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</si>
  <si>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</si>
  <si>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</si>
  <si>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</si>
  <si>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</si>
  <si>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</si>
  <si>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</si>
  <si>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</si>
  <si>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</si>
  <si>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</si>
  <si>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</si>
  <si>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</si>
  <si>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</si>
  <si>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</si>
  <si>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</si>
  <si>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</si>
  <si>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</si>
  <si>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</si>
  <si>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</si>
  <si>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</si>
  <si>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</si>
  <si>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</si>
  <si>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</si>
  <si>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</si>
  <si>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</si>
  <si>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</si>
  <si>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</si>
  <si>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</si>
  <si>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</si>
  <si>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</si>
  <si>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</si>
  <si>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</si>
  <si>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</si>
  <si>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</si>
  <si>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</si>
  <si>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</si>
  <si>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</si>
  <si>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</si>
  <si>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</si>
  <si>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</si>
  <si>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</si>
  <si>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</si>
  <si>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</si>
  <si>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</si>
  <si>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</si>
  <si>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</si>
  <si>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</si>
  <si>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</si>
  <si>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</si>
  <si>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</si>
  <si>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</si>
  <si>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</si>
  <si>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</si>
  <si>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</si>
  <si>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</si>
  <si>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</si>
  <si>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</si>
  <si>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</si>
  <si>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</si>
  <si>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</si>
  <si>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</si>
  <si>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</si>
  <si>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</si>
  <si>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</si>
  <si>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</si>
  <si>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</si>
  <si>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</si>
  <si>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</si>
  <si>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</si>
  <si>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</si>
  <si>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</si>
  <si>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</si>
  <si>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</si>
  <si>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</si>
  <si>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</si>
  <si>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</si>
  <si>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</si>
  <si>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</si>
  <si>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</si>
  <si>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</si>
  <si>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</si>
  <si>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</si>
  <si>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</si>
  <si>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</si>
  <si>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</si>
  <si>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</si>
  <si>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</si>
  <si>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</si>
  <si>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</si>
  <si>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</si>
  <si>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</si>
  <si>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</si>
  <si>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</si>
  <si>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</si>
  <si>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</si>
  <si>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</si>
  <si>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</si>
  <si>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</si>
  <si>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</si>
  <si>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</si>
  <si>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</si>
  <si>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</si>
  <si>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</si>
  <si>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</si>
  <si>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</si>
  <si>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</si>
  <si>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</si>
  <si>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</si>
  <si>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</si>
  <si>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</si>
  <si>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</si>
  <si>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</si>
  <si>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</si>
  <si>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</si>
  <si>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</si>
  <si>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</si>
  <si>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</si>
  <si>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</si>
  <si>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</si>
  <si>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</si>
  <si>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</si>
  <si>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</si>
  <si>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</si>
  <si>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</si>
  <si>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</si>
  <si>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</si>
  <si>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</si>
  <si>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</si>
  <si>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</si>
  <si>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</si>
  <si>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</si>
  <si>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</si>
  <si>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</si>
  <si>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</si>
  <si>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</si>
  <si>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</si>
  <si>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</si>
  <si>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</si>
  <si>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</si>
  <si>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</si>
  <si>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</si>
  <si>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</si>
  <si>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</si>
  <si>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</si>
  <si>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</si>
  <si>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</si>
  <si>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</si>
  <si>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</si>
  <si>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</si>
  <si>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</si>
  <si>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</si>
  <si>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</si>
  <si>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</si>
  <si>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</si>
  <si>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</si>
  <si>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</si>
  <si>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</si>
  <si>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</si>
  <si>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</si>
  <si>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</si>
  <si>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</si>
  <si>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</si>
  <si>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</si>
  <si>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</si>
  <si>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</si>
  <si>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</si>
  <si>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</si>
  <si>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</si>
  <si>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</si>
  <si>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</si>
  <si>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</si>
  <si>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</si>
  <si>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</si>
  <si>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</si>
  <si>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</si>
  <si>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</si>
  <si>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</si>
  <si>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</si>
  <si>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</si>
  <si>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</si>
  <si>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</si>
  <si>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</si>
  <si>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</si>
  <si>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</si>
  <si>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</si>
  <si>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</si>
  <si>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</si>
  <si>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</si>
  <si>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</si>
  <si>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</si>
  <si>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</si>
  <si>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</si>
  <si>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</si>
  <si>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</si>
  <si>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</si>
  <si>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</si>
  <si>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</si>
  <si>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</si>
  <si>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</si>
  <si>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</si>
  <si>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</si>
  <si>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</si>
  <si>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</si>
  <si>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</si>
  <si>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</si>
  <si>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</si>
  <si>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</si>
  <si>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</si>
  <si>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</si>
  <si>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</si>
  <si>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</si>
  <si>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</si>
  <si>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</si>
  <si>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</si>
  <si>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</si>
  <si>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</si>
  <si>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</si>
  <si>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</si>
  <si>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</si>
  <si>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</si>
  <si>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</si>
  <si>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</si>
  <si>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</si>
  <si>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</si>
  <si>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</si>
  <si>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</si>
  <si>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</si>
  <si>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</si>
  <si>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</si>
  <si>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</si>
  <si>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</si>
  <si>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</si>
  <si>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</si>
  <si>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</si>
  <si>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</si>
  <si>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</si>
  <si>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</si>
  <si>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</si>
  <si>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</si>
  <si>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</si>
  <si>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</si>
  <si>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</si>
  <si>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</si>
  <si>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</si>
  <si>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</si>
  <si>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</si>
  <si>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</si>
  <si>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</si>
  <si>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</si>
  <si>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</si>
  <si>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</si>
  <si>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</si>
  <si>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</si>
  <si>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</si>
  <si>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</si>
  <si>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</si>
  <si>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</si>
  <si>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</si>
  <si>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</si>
  <si>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</si>
  <si>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</si>
  <si>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</si>
  <si>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</si>
  <si>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</si>
  <si>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</si>
  <si>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</si>
  <si>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</si>
  <si>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</si>
  <si>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</si>
  <si>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</si>
  <si>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</si>
  <si>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</si>
  <si>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</si>
  <si>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</si>
  <si>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</si>
  <si>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</si>
  <si>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</si>
  <si>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</si>
  <si>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</si>
  <si>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</si>
  <si>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</si>
  <si>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</si>
  <si>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</si>
  <si>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</si>
  <si>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</si>
  <si>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</si>
  <si>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</si>
  <si>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</si>
  <si>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</si>
  <si>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</si>
  <si>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</si>
  <si>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</si>
  <si>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</si>
  <si>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</si>
  <si>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</si>
  <si>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</si>
  <si>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</si>
  <si>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</si>
  <si>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</si>
  <si>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</si>
  <si>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</si>
  <si>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</si>
  <si>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</si>
  <si>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</si>
  <si>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</si>
  <si>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</si>
  <si>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</si>
  <si>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</si>
  <si>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</si>
  <si>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</si>
  <si>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</si>
  <si>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</si>
  <si>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</si>
  <si>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</si>
  <si>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</si>
  <si>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</si>
  <si>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</si>
  <si>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</si>
  <si>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</si>
  <si>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</si>
  <si>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</si>
  <si>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</si>
  <si>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</si>
  <si>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</si>
  <si>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</si>
  <si>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</si>
  <si>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</si>
  <si>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</si>
  <si>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</si>
  <si>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</si>
  <si>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</si>
  <si>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</si>
  <si>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</si>
  <si>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</si>
  <si>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</si>
  <si>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</si>
  <si>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</si>
  <si>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</si>
  <si>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</si>
  <si>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</si>
  <si>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</si>
  <si>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</si>
  <si>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</si>
  <si>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</si>
  <si>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</si>
  <si>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</si>
  <si>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</si>
  <si>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</si>
  <si>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</si>
  <si>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</si>
  <si>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</si>
  <si>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</si>
  <si>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</si>
  <si>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</si>
  <si>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</si>
  <si>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</si>
  <si>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</si>
  <si>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</si>
  <si>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</si>
  <si>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</si>
  <si>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</si>
  <si>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</si>
  <si>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</si>
  <si>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</si>
  <si>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</si>
  <si>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</si>
  <si>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</si>
  <si>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</si>
  <si>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</si>
  <si>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</si>
  <si>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</si>
  <si>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</si>
  <si>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</si>
  <si>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</si>
  <si>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</si>
  <si>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</si>
  <si>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</si>
  <si>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</si>
  <si>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</si>
  <si>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</si>
  <si>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</si>
  <si>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</si>
  <si>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</si>
  <si>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</si>
  <si>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</si>
  <si>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</si>
  <si>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</si>
  <si>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</si>
  <si>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</si>
  <si>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</si>
  <si>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</si>
  <si>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</si>
  <si>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</si>
  <si>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</si>
  <si>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</si>
  <si>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</si>
  <si>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</si>
  <si>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</si>
  <si>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</si>
  <si>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</si>
  <si>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</si>
  <si>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</si>
  <si>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</si>
  <si>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</si>
  <si>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</si>
  <si>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</si>
  <si>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</si>
  <si>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</si>
  <si>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</si>
  <si>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</si>
  <si>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</si>
  <si>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</si>
  <si>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</si>
  <si>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</si>
  <si>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</si>
  <si>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</si>
  <si>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</si>
  <si>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</si>
  <si>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</si>
  <si>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</si>
  <si>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</si>
  <si>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</si>
  <si>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</si>
  <si>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</si>
  <si>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</si>
  <si>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</si>
  <si>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</si>
  <si>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</si>
  <si>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</si>
  <si>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</si>
  <si>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</si>
  <si>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</si>
  <si>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</si>
  <si>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</si>
  <si>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</si>
  <si>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</si>
  <si>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</si>
  <si>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</si>
  <si>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</si>
  <si>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</si>
  <si>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</si>
  <si>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</si>
  <si>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</si>
  <si>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</si>
  <si>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</si>
  <si>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</si>
  <si>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</si>
  <si>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</si>
  <si>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</si>
  <si>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</si>
  <si>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</si>
  <si>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</si>
  <si>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</si>
  <si>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</si>
  <si>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</si>
  <si>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</si>
  <si>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</si>
  <si>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</si>
  <si>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</si>
  <si>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</si>
  <si>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</si>
  <si>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</si>
  <si>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</si>
  <si>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</si>
  <si>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</si>
  <si>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</si>
  <si>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</si>
  <si>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</si>
  <si>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</si>
  <si>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</si>
  <si>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</si>
  <si>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</si>
  <si>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</si>
  <si>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</si>
  <si>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</si>
  <si>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</si>
  <si>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</si>
  <si>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</si>
  <si>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</si>
  <si>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</si>
  <si>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</si>
  <si>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</si>
  <si>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</si>
  <si>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</si>
  <si>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</si>
  <si>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</si>
  <si>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</si>
  <si>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</si>
  <si>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</si>
  <si>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</si>
  <si>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</si>
  <si>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</si>
  <si>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</si>
  <si>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</si>
  <si>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</si>
  <si>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</si>
  <si>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</si>
  <si>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</si>
  <si>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</si>
  <si>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</si>
  <si>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</si>
  <si>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</si>
  <si>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</si>
  <si>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</si>
  <si>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</si>
  <si>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</si>
  <si>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</si>
  <si>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</si>
  <si>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</si>
  <si>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</si>
  <si>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</si>
  <si>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</si>
  <si>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</si>
  <si>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</si>
  <si>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</si>
  <si>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</si>
  <si>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</si>
  <si>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</si>
  <si>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</si>
  <si>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</si>
  <si>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</si>
  <si>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</si>
  <si>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</si>
  <si>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</si>
  <si>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</si>
  <si>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</si>
  <si>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</si>
  <si>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</si>
  <si>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</si>
  <si>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</si>
  <si>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</si>
  <si>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</si>
  <si>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</si>
  <si>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</si>
  <si>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</si>
  <si>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</si>
  <si>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</si>
  <si>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</si>
  <si>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</si>
  <si>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</si>
  <si>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</si>
  <si>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</si>
  <si>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</si>
  <si>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</si>
  <si>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</si>
  <si>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</si>
  <si>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</si>
  <si>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</si>
  <si>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</si>
  <si>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</si>
  <si>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</si>
  <si>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</si>
  <si>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</si>
  <si>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</si>
  <si>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</si>
  <si>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</si>
  <si>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</si>
  <si>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</si>
  <si>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</si>
  <si>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</si>
  <si>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</si>
  <si>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</si>
  <si>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</si>
  <si>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</si>
  <si>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</si>
  <si>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</si>
  <si>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</si>
  <si>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</si>
  <si>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</si>
  <si>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</si>
  <si>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</si>
  <si>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</si>
  <si>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</si>
  <si>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</si>
  <si>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</si>
  <si>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</si>
  <si>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</si>
  <si>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</si>
  <si>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</si>
  <si>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</si>
  <si>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</si>
  <si>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</si>
  <si>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</si>
  <si>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</si>
  <si>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</si>
  <si>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</si>
  <si>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</si>
  <si>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</si>
  <si>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</si>
  <si>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</si>
  <si>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</si>
  <si>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</si>
  <si>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</si>
  <si>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</si>
  <si>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</si>
  <si>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</si>
  <si>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</si>
  <si>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</si>
  <si>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</si>
  <si>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</si>
  <si>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</si>
  <si>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</si>
  <si>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</si>
  <si>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</si>
  <si>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</si>
  <si>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</si>
  <si>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</si>
  <si>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</si>
  <si>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</si>
  <si>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</si>
  <si>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</si>
  <si>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</si>
  <si>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</si>
  <si>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</si>
  <si>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</si>
  <si>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</si>
  <si>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</si>
  <si>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</si>
  <si>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</si>
  <si>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</si>
  <si>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</si>
  <si>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</si>
  <si>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</si>
  <si>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</si>
  <si>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</si>
  <si>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</si>
  <si>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</si>
  <si>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</si>
  <si>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</si>
  <si>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</si>
  <si>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</si>
  <si>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</si>
  <si>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</si>
  <si>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</si>
  <si>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</si>
  <si>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</si>
  <si>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</si>
  <si>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</si>
  <si>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</si>
  <si>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</si>
  <si>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</si>
  <si>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</si>
  <si>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</si>
  <si>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</si>
  <si>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</si>
  <si>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</si>
  <si>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</si>
  <si>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</si>
  <si>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</si>
  <si>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</si>
  <si>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</si>
  <si>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</si>
  <si>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</si>
  <si>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</si>
  <si>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</si>
  <si>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</si>
  <si>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</si>
  <si>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</si>
  <si>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</si>
  <si>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</si>
  <si>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</si>
  <si>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</si>
  <si>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</si>
  <si>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</si>
  <si>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</si>
  <si>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</si>
  <si>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</si>
  <si>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</si>
  <si>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</si>
  <si>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</si>
  <si>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</si>
  <si>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</si>
  <si>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</si>
  <si>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</si>
  <si>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</si>
  <si>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</si>
  <si>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</si>
  <si>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</si>
  <si>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</si>
  <si>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</si>
  <si>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</si>
  <si>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</si>
  <si>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</si>
  <si>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</si>
  <si>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</si>
  <si>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</si>
  <si>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</si>
  <si>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</si>
  <si>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</si>
  <si>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</si>
  <si>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</si>
  <si>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</si>
  <si>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</si>
  <si>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</si>
  <si>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</si>
  <si>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</si>
  <si>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</si>
  <si>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</si>
  <si>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</si>
  <si>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</si>
  <si>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</si>
  <si>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</si>
  <si>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</si>
  <si>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</si>
  <si>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</si>
  <si>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</si>
  <si>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</si>
  <si>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</si>
  <si>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</si>
  <si>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</si>
  <si>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</si>
  <si>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</si>
  <si>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</si>
  <si>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</si>
  <si>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</si>
  <si>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</si>
  <si>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</si>
  <si>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</si>
  <si>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</si>
  <si>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</si>
  <si>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</si>
  <si>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</si>
  <si>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</si>
  <si>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</si>
  <si>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</si>
  <si>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</si>
  <si>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</si>
  <si>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</si>
  <si>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</si>
  <si>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</si>
  <si>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</si>
  <si>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</si>
  <si>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</si>
  <si>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</si>
  <si>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</si>
  <si>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</si>
  <si>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</si>
  <si>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</si>
  <si>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</si>
  <si>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</si>
  <si>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</si>
  <si>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</si>
  <si>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</si>
  <si>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</si>
  <si>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</si>
  <si>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</si>
  <si>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</si>
  <si>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</si>
  <si>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</si>
  <si>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</si>
  <si>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</si>
  <si>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</si>
  <si>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</si>
  <si>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</si>
  <si>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</si>
  <si>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</si>
  <si>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</si>
  <si>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</si>
  <si>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</si>
  <si>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</si>
  <si>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</si>
  <si>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</si>
  <si>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</si>
  <si>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</si>
  <si>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</si>
  <si>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</si>
  <si>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</si>
  <si>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</si>
  <si>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</si>
  <si>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</si>
  <si>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</si>
  <si>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</si>
  <si>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</si>
  <si>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</si>
  <si>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</si>
  <si>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</si>
  <si>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</si>
  <si>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</si>
  <si>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</si>
  <si>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</si>
  <si>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</si>
  <si>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</si>
  <si>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</si>
  <si>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</si>
  <si>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</si>
  <si>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</si>
  <si>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</si>
  <si>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</si>
  <si>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</si>
  <si>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</si>
  <si>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</si>
  <si>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</si>
  <si>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</si>
  <si>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</si>
  <si>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</si>
  <si>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</si>
  <si>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</si>
  <si>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</si>
  <si>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</si>
  <si>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</si>
  <si>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</si>
  <si>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</si>
  <si>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</si>
  <si>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</si>
  <si>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</si>
  <si>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</si>
  <si>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</si>
  <si>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</si>
  <si>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</si>
  <si>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</si>
  <si>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</si>
  <si>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</si>
  <si>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</si>
  <si>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</si>
  <si>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</si>
  <si>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</si>
  <si>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</si>
  <si>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</si>
  <si>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</si>
  <si>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</si>
  <si>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</si>
  <si>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</si>
  <si>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</si>
  <si>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</si>
  <si>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</si>
  <si>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</si>
  <si>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</si>
  <si>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</si>
  <si>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</si>
  <si>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</si>
  <si>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</si>
  <si>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</si>
  <si>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</si>
  <si>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</si>
  <si>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</si>
  <si>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</si>
  <si>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</si>
  <si>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</si>
  <si>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</si>
  <si>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</si>
  <si>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</si>
  <si>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</si>
  <si>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</si>
  <si>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</si>
  <si>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</si>
  <si>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</si>
  <si>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</si>
  <si>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</si>
  <si>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</si>
  <si>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</si>
  <si>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</si>
  <si>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</si>
  <si>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</si>
  <si>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</si>
  <si>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</si>
  <si>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</si>
  <si>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</si>
  <si>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</si>
  <si>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</si>
  <si>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</si>
  <si>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</si>
  <si>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</si>
  <si>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</si>
  <si>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</si>
  <si>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</si>
  <si>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</si>
  <si>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</si>
  <si>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</si>
  <si>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</si>
  <si>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</si>
  <si>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</si>
  <si>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</si>
  <si>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</si>
  <si>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</si>
  <si>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</si>
  <si>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</si>
  <si>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</si>
  <si>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</si>
  <si>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</si>
  <si>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</si>
  <si>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</si>
  <si>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</si>
  <si>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</si>
  <si>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</si>
  <si>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</si>
  <si>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</si>
  <si>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</si>
  <si>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</si>
  <si>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</si>
  <si>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</si>
  <si>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</si>
  <si>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</si>
  <si>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</si>
  <si>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</si>
  <si>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</si>
  <si>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</si>
  <si>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</si>
  <si>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</si>
  <si>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</si>
  <si>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</si>
  <si>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</si>
  <si>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</si>
  <si>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</si>
  <si>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</si>
  <si>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</si>
  <si>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</si>
  <si>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</si>
  <si>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</si>
  <si>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</si>
  <si>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</si>
  <si>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</si>
  <si>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</si>
  <si>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</si>
  <si>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</si>
  <si>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</si>
  <si>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</si>
  <si>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</si>
  <si>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</si>
  <si>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</si>
  <si>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</si>
  <si>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</si>
  <si>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</si>
  <si>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</si>
  <si>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</si>
  <si>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</si>
  <si>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</si>
  <si>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</si>
  <si>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</si>
  <si>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</si>
  <si>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</si>
  <si>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</si>
  <si>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</si>
  <si>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</si>
  <si>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</si>
  <si>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</si>
  <si>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</si>
  <si>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</si>
  <si>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</si>
  <si>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</si>
  <si>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</si>
  <si>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</si>
  <si>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</si>
  <si>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</si>
  <si>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</si>
  <si>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</si>
  <si>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</si>
  <si>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</si>
  <si>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</si>
  <si>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</si>
  <si>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</si>
  <si>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</si>
  <si>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</si>
  <si>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</si>
  <si>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</si>
  <si>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</si>
  <si>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</si>
  <si>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</si>
  <si>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</si>
  <si>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</si>
  <si>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</si>
  <si>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</si>
  <si>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</si>
  <si>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</si>
  <si>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</si>
  <si>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</si>
  <si>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</si>
  <si>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</si>
  <si>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</si>
  <si>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</si>
  <si>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</si>
  <si>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</si>
  <si>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</si>
  <si>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</si>
  <si>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</si>
  <si>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</si>
  <si>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</si>
  <si>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</si>
  <si>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</si>
  <si>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</si>
  <si>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</si>
  <si>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</si>
  <si>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</si>
  <si>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</si>
  <si>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</si>
  <si>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</si>
  <si>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</si>
  <si>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</si>
  <si>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</si>
  <si>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</si>
  <si>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</si>
  <si>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</si>
  <si>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</si>
  <si>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</si>
  <si>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</si>
  <si>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</si>
  <si>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</si>
  <si>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</si>
  <si>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</si>
  <si>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</si>
  <si>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</si>
  <si>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</si>
  <si>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</si>
  <si>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</si>
  <si>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</si>
  <si>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</si>
  <si>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</si>
  <si>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</si>
  <si>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</si>
  <si>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</si>
  <si>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</si>
  <si>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</si>
  <si>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</si>
  <si>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</si>
  <si>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</si>
  <si>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</si>
  <si>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</si>
  <si>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</si>
  <si>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</si>
  <si>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</si>
  <si>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</si>
  <si>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</si>
  <si>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</si>
  <si>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</si>
  <si>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</si>
  <si>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</si>
  <si>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</si>
  <si>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</si>
  <si>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</si>
  <si>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</si>
  <si>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</si>
  <si>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</si>
  <si>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</si>
  <si>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</si>
  <si>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</si>
  <si>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</si>
  <si>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</si>
  <si>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</si>
  <si>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</si>
  <si>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</si>
  <si>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</si>
  <si>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</si>
  <si>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</si>
  <si>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</si>
  <si>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</si>
  <si>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</si>
  <si>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</si>
  <si>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</si>
  <si>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</si>
  <si>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</si>
  <si>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</si>
  <si>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</si>
  <si>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</si>
  <si>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</si>
  <si>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</si>
  <si>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</si>
  <si>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</si>
  <si>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</si>
  <si>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</si>
  <si>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</si>
  <si>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</si>
  <si>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</si>
  <si>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</si>
  <si>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</si>
  <si>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</si>
  <si>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</si>
  <si>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</si>
  <si>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</si>
  <si>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</si>
  <si>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</si>
  <si>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</si>
  <si>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</si>
  <si>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</si>
  <si>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</si>
  <si>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</si>
  <si>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</si>
  <si>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</si>
  <si>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</si>
  <si>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</si>
  <si>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</si>
  <si>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</si>
  <si>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</si>
  <si>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</si>
  <si>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</si>
  <si>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</si>
  <si>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</si>
  <si>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</si>
  <si>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</si>
  <si>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</si>
  <si>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</si>
  <si>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</si>
  <si>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</si>
  <si>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</si>
  <si>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</si>
  <si>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</si>
  <si>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</si>
  <si>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</si>
  <si>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</si>
  <si>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</si>
  <si>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</si>
  <si>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</si>
  <si>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</si>
  <si>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</si>
  <si>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</si>
  <si>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</si>
  <si>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</si>
  <si>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</si>
  <si>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</si>
  <si>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</si>
  <si>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</si>
  <si>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</si>
  <si>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</si>
  <si>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</si>
  <si>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</si>
  <si>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</si>
  <si>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</si>
  <si>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</si>
  <si>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</si>
  <si>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</si>
  <si>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</si>
  <si>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</si>
  <si>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</si>
  <si>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</si>
  <si>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</si>
  <si>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</si>
  <si>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</si>
  <si>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</si>
  <si>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</si>
  <si>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</si>
  <si>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</si>
  <si>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</si>
  <si>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</si>
  <si>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</si>
  <si>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</si>
  <si>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</si>
  <si>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</si>
  <si>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</si>
  <si>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</si>
  <si>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</si>
  <si>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</si>
  <si>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</si>
  <si>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</si>
  <si>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</si>
  <si>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</si>
  <si>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</si>
  <si>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</si>
  <si>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</si>
  <si>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</si>
  <si>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</si>
  <si>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</si>
  <si>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</si>
  <si>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</si>
  <si>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</si>
  <si>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</si>
  <si>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</si>
  <si>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</si>
  <si>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</si>
  <si>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</si>
  <si>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</si>
  <si>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</si>
  <si>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</si>
  <si>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</si>
  <si>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</si>
  <si>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</si>
  <si>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</si>
  <si>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</si>
  <si>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</si>
  <si>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</si>
  <si>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</si>
  <si>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</si>
  <si>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</si>
  <si>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</si>
  <si>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</si>
  <si>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</si>
  <si>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</si>
  <si>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</si>
  <si>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</si>
  <si>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</si>
  <si>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</si>
  <si>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</si>
  <si>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</si>
  <si>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</si>
  <si>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</si>
  <si>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</si>
  <si>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</si>
  <si>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</si>
  <si>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</si>
  <si>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</si>
  <si>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</si>
  <si>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</si>
  <si>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</si>
  <si>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</si>
  <si>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</si>
  <si>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</si>
  <si>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</si>
  <si>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</si>
  <si>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</si>
  <si>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</si>
  <si>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</si>
  <si>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</si>
  <si>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</si>
  <si>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</si>
  <si>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</si>
  <si>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</si>
  <si>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</si>
  <si>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</si>
  <si>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</si>
  <si>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</si>
  <si>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</si>
  <si>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</si>
  <si>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</si>
  <si>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</si>
  <si>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</si>
  <si>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</si>
  <si>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</si>
  <si>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</si>
  <si>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</si>
  <si>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</si>
  <si>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</si>
  <si>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</si>
  <si>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</si>
  <si>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</si>
  <si>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</si>
  <si>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</si>
  <si>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</si>
  <si>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</si>
  <si>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</si>
  <si>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</si>
  <si>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</si>
  <si>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</si>
  <si>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</si>
  <si>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</si>
  <si>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</si>
  <si>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</si>
  <si>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</si>
  <si>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</si>
  <si>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</si>
  <si>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</si>
  <si>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</si>
  <si>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</si>
  <si>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</si>
  <si>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</si>
  <si>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</si>
  <si>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</si>
  <si>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</si>
  <si>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</si>
  <si>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</si>
  <si>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</si>
  <si>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</si>
  <si>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</si>
  <si>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</si>
  <si>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</si>
  <si>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</si>
  <si>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</si>
  <si>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</si>
  <si>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</si>
  <si>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</si>
  <si>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</si>
  <si>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</si>
  <si>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</si>
  <si>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</si>
  <si>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</si>
  <si>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</si>
  <si>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</si>
  <si>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</si>
  <si>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</si>
  <si>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</si>
  <si>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</si>
  <si>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</si>
  <si>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</si>
  <si>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</si>
  <si>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</si>
  <si>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</si>
  <si>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</si>
  <si>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</si>
  <si>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</si>
  <si>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</si>
  <si>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</si>
  <si>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</si>
  <si>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</si>
  <si>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</si>
  <si>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</si>
  <si>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</si>
  <si>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</si>
  <si>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</si>
  <si>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</si>
  <si>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</si>
  <si>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</si>
  <si>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</si>
  <si>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</si>
  <si>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</si>
  <si>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</si>
  <si>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</si>
  <si>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</si>
  <si>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</si>
  <si>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</si>
  <si>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</si>
  <si>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</si>
  <si>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</si>
  <si>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</si>
  <si>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</si>
  <si>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</si>
  <si>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</si>
  <si>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</si>
  <si>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</si>
  <si>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</si>
  <si>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</si>
  <si>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</si>
  <si>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</si>
  <si>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</si>
  <si>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</si>
  <si>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</si>
  <si>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</si>
  <si>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</si>
  <si>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</si>
  <si>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</si>
  <si>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</si>
  <si>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</si>
  <si>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</si>
  <si>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</si>
  <si>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</si>
  <si>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</si>
  <si>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</si>
  <si>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</si>
  <si>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</si>
  <si>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</si>
  <si>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</si>
  <si>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</si>
  <si>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</si>
  <si>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</si>
  <si>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</si>
  <si>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</si>
  <si>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</si>
  <si>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</si>
  <si>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</si>
  <si>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</si>
  <si>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</si>
  <si>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</si>
  <si>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</si>
  <si>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</si>
  <si>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</si>
  <si>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</si>
  <si>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</si>
  <si>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</si>
  <si>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</si>
  <si>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</si>
  <si>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</si>
  <si>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</si>
  <si>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</si>
  <si>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</si>
  <si>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</si>
  <si>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</si>
  <si>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</si>
  <si>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</si>
  <si>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</si>
  <si>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</si>
  <si>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</si>
  <si>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</si>
  <si>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</si>
  <si>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</si>
  <si>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</si>
  <si>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</si>
  <si>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</si>
  <si>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</si>
  <si>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</si>
  <si>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</si>
  <si>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</si>
  <si>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</si>
  <si>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</si>
  <si>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</si>
  <si>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</si>
  <si>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</si>
  <si>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</si>
  <si>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</si>
  <si>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</si>
  <si>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</si>
  <si>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</si>
  <si>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</si>
  <si>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</si>
  <si>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</si>
  <si>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</si>
  <si>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</si>
  <si>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</si>
  <si>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</si>
  <si>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</si>
  <si>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</si>
  <si>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</si>
  <si>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</si>
  <si>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</si>
  <si>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</si>
  <si>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</si>
  <si>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</si>
  <si>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</si>
  <si>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</si>
  <si>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</si>
  <si>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</si>
  <si>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</si>
  <si>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</si>
  <si>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</si>
  <si>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</si>
  <si>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</si>
  <si>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</si>
  <si>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</si>
  <si>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</si>
  <si>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</si>
  <si>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</si>
  <si>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</si>
  <si>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</si>
  <si>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</si>
  <si>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</si>
  <si>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</si>
  <si>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</si>
  <si>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</si>
  <si>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</si>
  <si>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</si>
  <si>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</si>
  <si>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</si>
  <si>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</si>
  <si>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</si>
  <si>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</si>
  <si>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</si>
  <si>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</si>
  <si>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</si>
  <si>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</si>
  <si>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</si>
  <si>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</si>
  <si>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</si>
  <si>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</si>
  <si>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</si>
  <si>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</si>
  <si>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</si>
  <si>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</si>
  <si>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</si>
  <si>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</si>
  <si>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</si>
  <si>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</si>
  <si>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</si>
  <si>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</si>
  <si>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</si>
  <si>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</si>
  <si>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</si>
  <si>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</si>
  <si>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</si>
  <si>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</si>
  <si>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</si>
  <si>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</si>
  <si>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</si>
  <si>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</si>
  <si>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</si>
  <si>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</si>
  <si>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</si>
  <si>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</si>
  <si>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</si>
  <si>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</si>
  <si>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</si>
  <si>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</si>
  <si>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</si>
  <si>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</si>
  <si>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</si>
  <si>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</si>
  <si>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</si>
  <si>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</si>
  <si>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</si>
  <si>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</si>
  <si>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</si>
  <si>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</si>
  <si>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</si>
  <si>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</si>
  <si>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</si>
  <si>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</si>
  <si>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</si>
  <si>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</si>
  <si>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</si>
  <si>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</si>
  <si>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</si>
  <si>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</si>
  <si>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</si>
  <si>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</si>
  <si>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</si>
  <si>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</si>
  <si>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</si>
  <si>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</si>
  <si>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</si>
  <si>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</si>
  <si>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</si>
  <si>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</si>
  <si>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</si>
  <si>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</si>
  <si>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</si>
  <si>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</si>
  <si>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</si>
  <si>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</si>
  <si>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</si>
  <si>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</si>
  <si>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</si>
  <si>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</si>
  <si>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</si>
  <si>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</si>
  <si>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</si>
  <si>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</si>
  <si>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</si>
  <si>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</si>
  <si>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</si>
  <si>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</si>
  <si>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</si>
  <si>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</si>
  <si>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</si>
  <si>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</si>
  <si>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</si>
  <si>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</si>
  <si>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</si>
  <si>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</si>
  <si>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</si>
  <si>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</si>
  <si>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</si>
  <si>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</si>
  <si>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</si>
  <si>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</si>
  <si>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</si>
  <si>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</si>
  <si>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</si>
  <si>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</si>
  <si>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</si>
  <si>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</si>
  <si>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</si>
  <si>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</si>
  <si>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</si>
  <si>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</si>
  <si>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</si>
  <si>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</si>
  <si>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</si>
  <si>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</si>
  <si>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</si>
  <si>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</si>
  <si>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</si>
  <si>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</si>
  <si>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</si>
  <si>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</si>
  <si>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</si>
  <si>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</si>
  <si>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</si>
  <si>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</si>
  <si>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</si>
  <si>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</si>
  <si>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</si>
  <si>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</si>
  <si>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</si>
  <si>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</si>
  <si>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</si>
  <si>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</si>
  <si>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</si>
  <si>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</si>
  <si>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</si>
  <si>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</si>
  <si>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</si>
  <si>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</si>
  <si>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</si>
  <si>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</si>
  <si>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</si>
  <si>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</si>
  <si>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</si>
  <si>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</si>
  <si>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</si>
  <si>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</si>
  <si>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</si>
  <si>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</si>
  <si>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</si>
  <si>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</si>
  <si>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</si>
  <si>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</si>
  <si>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</si>
  <si>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</si>
  <si>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</si>
  <si>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</si>
  <si>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</si>
  <si>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</si>
  <si>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</si>
  <si>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</si>
  <si>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</si>
  <si>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</si>
  <si>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</si>
  <si>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</si>
  <si>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</si>
  <si>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</si>
  <si>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</si>
  <si>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</si>
  <si>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</si>
  <si>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</si>
  <si>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</si>
  <si>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</si>
  <si>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</si>
  <si>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</si>
  <si>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</si>
  <si>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</si>
  <si>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</si>
  <si>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</si>
  <si>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</si>
  <si>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</si>
  <si>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</si>
  <si>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</si>
  <si>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</si>
  <si>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</si>
  <si>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</si>
  <si>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</si>
  <si>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</si>
  <si>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</si>
  <si>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</si>
  <si>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</si>
  <si>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</si>
  <si>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</si>
  <si>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</si>
  <si>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</si>
  <si>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</si>
  <si>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</si>
  <si>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</si>
  <si>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</si>
  <si>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</si>
  <si>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</si>
  <si>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</si>
  <si>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</si>
  <si>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</si>
  <si>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</si>
  <si>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</si>
  <si>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</si>
  <si>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</si>
  <si>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</si>
  <si>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</si>
  <si>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</si>
  <si>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</si>
  <si>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</si>
  <si>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</si>
  <si>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</si>
  <si>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</si>
  <si>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</si>
  <si>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</si>
  <si>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</si>
  <si>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</si>
  <si>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</si>
  <si>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</si>
  <si>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</si>
  <si>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</si>
  <si>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</si>
  <si>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</si>
  <si>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</si>
  <si>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</si>
  <si>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</si>
  <si>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</si>
  <si>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</si>
  <si>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</si>
  <si>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</si>
  <si>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</si>
  <si>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</si>
  <si>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</si>
  <si>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</si>
  <si>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</si>
  <si>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</si>
  <si>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</si>
  <si>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</si>
  <si>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</si>
  <si>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</si>
  <si>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</si>
  <si>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</si>
  <si>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</si>
  <si>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</si>
  <si>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</si>
  <si>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</si>
  <si>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</si>
  <si>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</si>
  <si>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</si>
  <si>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</si>
  <si>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</si>
  <si>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</si>
  <si>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</si>
  <si>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</si>
  <si>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</si>
  <si>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</si>
  <si>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</si>
  <si>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</si>
  <si>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</si>
  <si>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</si>
  <si>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</si>
  <si>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</si>
  <si>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</si>
  <si>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</si>
  <si>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</si>
  <si>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</si>
  <si>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</si>
  <si>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</si>
  <si>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</si>
  <si>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</si>
  <si>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</si>
  <si>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</si>
  <si>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</si>
  <si>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</si>
  <si>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</si>
  <si>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</si>
  <si>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</si>
  <si>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</si>
  <si>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</si>
  <si>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</si>
  <si>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</si>
  <si>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</si>
  <si>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</si>
  <si>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</si>
  <si>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</si>
  <si>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</si>
  <si>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</si>
  <si>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</si>
  <si>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</si>
  <si>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</si>
  <si>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</si>
  <si>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</si>
  <si>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</si>
  <si>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</si>
  <si>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</si>
  <si>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</si>
  <si>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</si>
  <si>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</si>
  <si>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</si>
  <si>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</si>
  <si>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</si>
  <si>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</si>
  <si>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</si>
  <si>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</si>
  <si>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</si>
  <si>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</si>
  <si>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</si>
  <si>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</si>
  <si>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</si>
  <si>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</si>
  <si>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</si>
  <si>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</si>
  <si>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</si>
  <si>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</si>
  <si>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</si>
  <si>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</si>
  <si>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</si>
  <si>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</si>
  <si>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</si>
  <si>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</si>
  <si>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</si>
  <si>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</si>
  <si>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</si>
  <si>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</si>
  <si>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</si>
  <si>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</si>
  <si>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</si>
  <si>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</si>
  <si>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</si>
  <si>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</si>
  <si>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</si>
  <si>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</si>
  <si>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</si>
  <si>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</si>
  <si>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</si>
  <si>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</si>
  <si>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</si>
  <si>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</si>
  <si>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</si>
  <si>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</si>
  <si>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</si>
  <si>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</si>
  <si>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</si>
  <si>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</si>
  <si>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</si>
  <si>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</si>
  <si>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</si>
  <si>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</si>
  <si>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</si>
  <si>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</si>
  <si>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</si>
  <si>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</si>
  <si>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</si>
  <si>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</si>
  <si>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</si>
  <si>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</si>
  <si>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</si>
  <si>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</si>
  <si>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</si>
  <si>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</si>
  <si>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</si>
  <si>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</si>
  <si>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</si>
  <si>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</si>
  <si>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</si>
  <si>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</si>
  <si>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</si>
  <si>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</si>
  <si>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</si>
  <si>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</si>
  <si>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</si>
  <si>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</si>
  <si>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</si>
  <si>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</si>
  <si>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</si>
  <si>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</si>
  <si>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</si>
  <si>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</si>
  <si>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</si>
  <si>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</si>
  <si>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</si>
  <si>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</si>
  <si>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</si>
  <si>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</si>
  <si>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</si>
  <si>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</si>
  <si>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</si>
  <si>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</si>
  <si>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</si>
  <si>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</si>
  <si>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</si>
  <si>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</si>
  <si>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</si>
  <si>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</si>
  <si>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</si>
  <si>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</si>
  <si>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</si>
  <si>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</si>
  <si>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</si>
  <si>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</si>
  <si>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</si>
  <si>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</si>
  <si>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</si>
  <si>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</si>
  <si>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</si>
  <si>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</si>
  <si>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</si>
  <si>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</si>
  <si>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</si>
  <si>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</si>
  <si>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</si>
  <si>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</si>
  <si>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</si>
  <si>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</si>
  <si>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</si>
  <si>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</si>
  <si>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</si>
  <si>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</si>
  <si>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</si>
  <si>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</si>
  <si>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</si>
  <si>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</si>
  <si>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</si>
  <si>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</si>
  <si>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</si>
  <si>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</si>
  <si>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</si>
  <si>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</si>
  <si>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</si>
  <si>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</si>
  <si>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</si>
  <si>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</si>
  <si>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</si>
  <si>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</si>
  <si>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</si>
  <si>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</si>
  <si>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</si>
  <si>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</si>
  <si>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</si>
  <si>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</si>
  <si>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</si>
  <si>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</si>
  <si>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</si>
  <si>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</si>
  <si>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</si>
  <si>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</si>
  <si>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</si>
  <si>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</si>
  <si>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</si>
  <si>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</si>
  <si>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</si>
  <si>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</si>
  <si>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</si>
  <si>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</si>
  <si>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</si>
  <si>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</si>
  <si>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</si>
  <si>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</si>
  <si>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</si>
  <si>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</si>
  <si>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</si>
  <si>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</si>
  <si>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</si>
  <si>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</si>
  <si>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</si>
  <si>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</si>
  <si>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</si>
  <si>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</si>
  <si>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</si>
  <si>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</si>
  <si>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</si>
  <si>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</si>
  <si>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</si>
  <si>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</si>
  <si>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</si>
  <si>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</si>
  <si>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</si>
  <si>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</si>
  <si>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</si>
  <si>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</si>
  <si>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</si>
  <si>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</si>
  <si>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</si>
  <si>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</si>
  <si>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</si>
  <si>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</si>
  <si>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</si>
  <si>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</si>
  <si>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</si>
  <si>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</si>
  <si>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</si>
  <si>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</si>
  <si>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</si>
  <si>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</si>
  <si>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</si>
  <si>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</si>
  <si>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</si>
  <si>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</si>
  <si>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</si>
  <si>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</si>
  <si>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</si>
  <si>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</si>
  <si>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</si>
  <si>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</si>
  <si>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</si>
  <si>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</si>
  <si>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</si>
  <si>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</si>
  <si>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</si>
  <si>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</si>
  <si>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</si>
  <si>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</si>
  <si>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</si>
  <si>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</si>
  <si>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</si>
  <si>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</si>
  <si>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</si>
  <si>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</si>
  <si>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</si>
  <si>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</si>
  <si>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</si>
  <si>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</si>
  <si>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</si>
  <si>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</si>
  <si>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</si>
  <si>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</si>
  <si>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</si>
  <si>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</si>
  <si>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</si>
  <si>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</si>
  <si>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</si>
  <si>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</si>
  <si>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</si>
  <si>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</si>
  <si>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</si>
  <si>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</si>
  <si>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</si>
  <si>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</si>
  <si>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</si>
  <si>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</si>
  <si>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</si>
  <si>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</si>
  <si>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</si>
  <si>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</si>
  <si>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</si>
  <si>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</si>
  <si>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</si>
  <si>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</si>
  <si>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</si>
  <si>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</si>
  <si>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</si>
  <si>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</si>
  <si>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</si>
  <si>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</si>
  <si>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</si>
  <si>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</si>
  <si>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</si>
  <si>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</si>
  <si>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</si>
  <si>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</si>
  <si>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</si>
  <si>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</si>
  <si>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</si>
  <si>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</si>
  <si>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</si>
  <si>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</si>
  <si>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</si>
  <si>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</si>
  <si>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</si>
  <si>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</si>
  <si>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</si>
  <si>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</si>
  <si>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</si>
  <si>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</si>
  <si>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</si>
  <si>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</si>
  <si>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</si>
  <si>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</si>
  <si>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</si>
  <si>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</si>
  <si>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</si>
  <si>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</si>
  <si>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</si>
  <si>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</si>
  <si>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</si>
  <si>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</si>
  <si>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</si>
  <si>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</si>
  <si>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</si>
  <si>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</si>
  <si>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</si>
  <si>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</si>
  <si>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</si>
  <si>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</si>
  <si>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</si>
  <si>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</si>
  <si>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</si>
  <si>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</si>
  <si>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</si>
  <si>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</si>
  <si>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</si>
  <si>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</si>
  <si>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</si>
  <si>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</si>
  <si>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</si>
  <si>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</si>
  <si>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</si>
  <si>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</si>
  <si>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</si>
  <si>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</si>
  <si>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</si>
  <si>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</si>
  <si>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</si>
  <si>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</si>
  <si>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</si>
  <si>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</si>
  <si>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</si>
  <si>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</si>
  <si>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</si>
  <si>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</si>
  <si>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</si>
  <si>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</si>
  <si>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</si>
  <si>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</si>
  <si>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</si>
  <si>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</si>
  <si>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</si>
  <si>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</si>
  <si>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</si>
  <si>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</si>
  <si>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</si>
  <si>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</si>
  <si>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</si>
  <si>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</si>
  <si>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</si>
  <si>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</si>
  <si>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</si>
  <si>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</si>
  <si>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</si>
  <si>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</si>
  <si>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</si>
  <si>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</si>
  <si>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</si>
  <si>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</si>
  <si>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</si>
  <si>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</si>
  <si>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</si>
  <si>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</si>
  <si>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</si>
  <si>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</si>
  <si>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</si>
  <si>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</si>
  <si>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</si>
  <si>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</si>
  <si>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</si>
  <si>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</si>
  <si>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</si>
  <si>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</si>
  <si>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</si>
  <si>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</si>
  <si>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</si>
  <si>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</si>
  <si>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</si>
  <si>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</si>
  <si>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</si>
  <si>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</si>
  <si>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</si>
  <si>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</si>
  <si>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</si>
  <si>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</si>
  <si>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</si>
  <si>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</si>
  <si>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</si>
  <si>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</si>
  <si>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</si>
  <si>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</si>
  <si>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</si>
  <si>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</si>
  <si>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</si>
  <si>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</si>
  <si>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</si>
  <si>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</si>
  <si>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</si>
  <si>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</si>
  <si>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</si>
  <si>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</si>
  <si>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</si>
  <si>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</si>
  <si>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</si>
  <si>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</si>
  <si>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</si>
  <si>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</si>
  <si>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</si>
  <si>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</si>
  <si>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</si>
  <si>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</si>
  <si>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</si>
  <si>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</si>
  <si>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</si>
  <si>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</si>
  <si>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</si>
  <si>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</si>
  <si>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</si>
  <si>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</si>
  <si>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</si>
  <si>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</si>
  <si>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</si>
  <si>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</si>
  <si>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</si>
  <si>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</si>
  <si>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</si>
  <si>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</si>
  <si>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</si>
  <si>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</si>
  <si>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</si>
  <si>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</si>
  <si>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</si>
  <si>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</si>
  <si>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</si>
  <si>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</si>
  <si>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</si>
  <si>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</si>
  <si>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</si>
  <si>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</si>
  <si>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</si>
  <si>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</si>
  <si>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</si>
  <si>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</si>
  <si>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</si>
  <si>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</si>
  <si>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</si>
  <si>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</si>
  <si>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</si>
  <si>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</si>
  <si>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</si>
  <si>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</si>
  <si>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</si>
  <si>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</si>
  <si>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</si>
  <si>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</si>
  <si>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</si>
  <si>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</si>
  <si>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</si>
  <si>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</si>
  <si>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</si>
  <si>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</si>
  <si>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</si>
  <si>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</si>
  <si>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</si>
  <si>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</si>
  <si>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</si>
  <si>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</si>
  <si>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</si>
  <si>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</si>
  <si>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</si>
  <si>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</si>
  <si>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</si>
  <si>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</si>
  <si>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</si>
  <si>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</si>
  <si>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</si>
  <si>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</si>
  <si>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</si>
  <si>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</si>
  <si>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</si>
  <si>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</si>
  <si>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</si>
  <si>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</si>
  <si>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</si>
  <si>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</si>
  <si>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</si>
  <si>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</si>
  <si>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</si>
  <si>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</si>
  <si>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</si>
  <si>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</si>
  <si>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</si>
  <si>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</si>
  <si>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</si>
  <si>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</si>
  <si>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</si>
  <si>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</si>
  <si>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</si>
  <si>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</si>
  <si>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</si>
  <si>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</si>
  <si>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</si>
  <si>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</si>
  <si>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</si>
  <si>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</si>
  <si>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</si>
  <si>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</si>
  <si>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</si>
  <si>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</si>
  <si>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</si>
  <si>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</si>
  <si>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</si>
  <si>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</si>
  <si>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</si>
  <si>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</si>
  <si>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</si>
  <si>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</si>
  <si>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</si>
  <si>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</si>
  <si>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</si>
  <si>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</si>
  <si>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</si>
  <si>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</si>
  <si>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</si>
  <si>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</si>
  <si>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</si>
  <si>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</si>
  <si>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</si>
  <si>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</si>
  <si>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</si>
  <si>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</si>
  <si>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</si>
  <si>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</si>
  <si>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</si>
  <si>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</si>
  <si>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</si>
  <si>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</si>
  <si>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</si>
  <si>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</si>
  <si>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</si>
  <si>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</si>
  <si>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</si>
  <si>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</si>
  <si>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</si>
  <si>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</si>
  <si>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</si>
  <si>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</si>
  <si>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</si>
  <si>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</si>
  <si>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</si>
  <si>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</si>
  <si>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</si>
  <si>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</si>
  <si>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</si>
  <si>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</si>
  <si>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</si>
  <si>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</si>
  <si>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</si>
  <si>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</si>
  <si>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</si>
  <si>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</si>
  <si>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</si>
  <si>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</si>
  <si>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</si>
  <si>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</si>
  <si>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</si>
  <si>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</si>
  <si>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</si>
  <si>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</si>
  <si>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</si>
  <si>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</si>
  <si>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</si>
  <si>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</si>
  <si>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</si>
  <si>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</si>
  <si>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</si>
  <si>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</si>
  <si>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</si>
  <si>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</si>
  <si>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</si>
  <si>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</si>
  <si>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</si>
  <si>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</si>
  <si>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</si>
  <si>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</si>
  <si>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</si>
  <si>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</si>
  <si>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</si>
  <si>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</si>
  <si>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</si>
  <si>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</si>
  <si>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</si>
  <si>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</si>
  <si>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</si>
  <si>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</si>
  <si>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</si>
  <si>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</si>
  <si>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</si>
  <si>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</si>
  <si>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</si>
  <si>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</si>
  <si>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</si>
  <si>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</si>
  <si>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</si>
  <si>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</si>
  <si>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</si>
  <si>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</si>
  <si>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</si>
  <si>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</si>
  <si>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</si>
  <si>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</si>
  <si>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</si>
  <si>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</si>
  <si>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</si>
  <si>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</si>
  <si>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</si>
  <si>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</si>
  <si>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</si>
  <si>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</si>
  <si>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</si>
  <si>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</si>
  <si>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</si>
  <si>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</si>
  <si>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</si>
  <si>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</si>
  <si>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</si>
  <si>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</si>
  <si>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</si>
  <si>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</si>
  <si>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</si>
  <si>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</si>
  <si>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</si>
  <si>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</si>
  <si>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</si>
  <si>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</si>
  <si>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</si>
  <si>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</si>
  <si>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</si>
  <si>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</si>
  <si>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</si>
  <si>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</si>
  <si>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</si>
  <si>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</si>
  <si>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</si>
  <si>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</si>
  <si>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</si>
  <si>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</si>
  <si>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</si>
  <si>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</si>
  <si>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</si>
  <si>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</si>
  <si>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</si>
  <si>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</si>
  <si>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</si>
  <si>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</si>
  <si>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</si>
  <si>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</si>
  <si>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</si>
  <si>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</si>
  <si>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</si>
  <si>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</si>
  <si>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</si>
  <si>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</si>
  <si>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</si>
  <si>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</si>
  <si>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</si>
  <si>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</si>
  <si>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</si>
  <si>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</si>
  <si>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</si>
  <si>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</si>
  <si>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</si>
  <si>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</si>
  <si>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</si>
  <si>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</si>
  <si>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</si>
  <si>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</si>
  <si>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</si>
  <si>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</si>
  <si>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</si>
  <si>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</si>
  <si>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</si>
  <si>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</si>
  <si>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</si>
  <si>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</si>
  <si>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</si>
  <si>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</si>
  <si>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</si>
  <si>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</si>
  <si>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</si>
  <si>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</si>
  <si>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</si>
  <si>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</si>
  <si>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</si>
  <si>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</si>
  <si>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</si>
  <si>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</si>
  <si>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</si>
  <si>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</si>
  <si>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</si>
  <si>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</si>
  <si>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</si>
  <si>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</si>
  <si>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</si>
  <si>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</si>
  <si>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</si>
  <si>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</si>
  <si>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</si>
  <si>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</si>
  <si>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</si>
  <si>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</si>
  <si>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</si>
  <si>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</si>
  <si>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</si>
  <si>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</si>
  <si>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</si>
  <si>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</si>
  <si>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</si>
  <si>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</si>
  <si>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</si>
  <si>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</si>
  <si>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</si>
  <si>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</si>
  <si>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</si>
  <si>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</si>
  <si>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</si>
  <si>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</si>
  <si>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</si>
  <si>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</si>
  <si>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</si>
  <si>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</si>
  <si>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</si>
  <si>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</si>
  <si>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</si>
  <si>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</si>
  <si>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</si>
  <si>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</si>
  <si>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</si>
  <si>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</si>
  <si>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</si>
  <si>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</si>
  <si>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</si>
  <si>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</si>
  <si>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</si>
  <si>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</si>
  <si>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</si>
  <si>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</si>
  <si>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</si>
  <si>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</si>
  <si>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</si>
  <si>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</si>
  <si>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</si>
  <si>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</si>
  <si>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</si>
  <si>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</si>
  <si>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</si>
  <si>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</si>
  <si>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</si>
  <si>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</si>
  <si>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</si>
  <si>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</si>
  <si>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</si>
  <si>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</si>
  <si>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</si>
  <si>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</si>
  <si>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</si>
  <si>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</si>
  <si>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</si>
  <si>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</si>
  <si>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</si>
  <si>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</si>
  <si>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</si>
  <si>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</si>
  <si>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</si>
  <si>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</si>
  <si>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</si>
  <si>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</si>
  <si>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</si>
  <si>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</si>
  <si>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</si>
  <si>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</si>
  <si>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</si>
  <si>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</si>
  <si>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</si>
  <si>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</si>
  <si>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</si>
  <si>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</si>
  <si>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</si>
  <si>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</si>
  <si>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</si>
  <si>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</si>
  <si>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</si>
  <si>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</si>
  <si>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</si>
  <si>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</si>
  <si>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</si>
  <si>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</si>
  <si>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</si>
  <si>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</si>
  <si>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</si>
  <si>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</si>
  <si>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</si>
  <si>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</si>
  <si>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</si>
  <si>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</si>
  <si>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</si>
  <si>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</si>
  <si>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</si>
  <si>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</si>
  <si>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</si>
  <si>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</si>
  <si>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</si>
  <si>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</si>
  <si>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</si>
  <si>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</si>
  <si>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</si>
  <si>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</si>
  <si>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</si>
  <si>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</si>
  <si>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</si>
  <si>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</si>
  <si>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</si>
  <si>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</si>
  <si>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</si>
  <si>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</si>
  <si>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</si>
  <si>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</si>
  <si>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</si>
  <si>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</si>
  <si>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</si>
  <si>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</si>
  <si>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</si>
  <si>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</si>
  <si>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</si>
  <si>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</si>
  <si>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</si>
  <si>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</si>
  <si>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</si>
  <si>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</si>
  <si>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</si>
  <si>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</si>
  <si>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</si>
  <si>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</si>
  <si>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</si>
  <si>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</si>
  <si>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</si>
  <si>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</si>
  <si>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</si>
  <si>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</si>
  <si>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</si>
  <si>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</si>
  <si>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</si>
  <si>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</si>
  <si>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</si>
  <si>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</si>
  <si>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</si>
  <si>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</si>
  <si>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</si>
  <si>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</si>
  <si>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</si>
  <si>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</si>
  <si>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</si>
  <si>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</si>
  <si>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</si>
  <si>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</si>
  <si>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</si>
  <si>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</si>
  <si>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</si>
  <si>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</si>
  <si>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</si>
  <si>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</si>
  <si>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</si>
  <si>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</si>
  <si>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</si>
  <si>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</si>
  <si>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</si>
  <si>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</si>
  <si>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</si>
  <si>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</si>
  <si>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</si>
  <si>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</si>
  <si>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</si>
  <si>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</si>
  <si>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</si>
  <si>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</si>
  <si>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</si>
  <si>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</si>
  <si>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</si>
  <si>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</si>
  <si>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</si>
  <si>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</si>
  <si>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</si>
  <si>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</si>
  <si>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</si>
  <si>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</si>
  <si>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</si>
  <si>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</si>
  <si>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</si>
  <si>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</si>
  <si>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</si>
  <si>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</si>
  <si>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</si>
  <si>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</si>
  <si>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</si>
  <si>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</si>
  <si>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</si>
  <si>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</si>
  <si>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</si>
  <si>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</si>
  <si>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</si>
  <si>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</si>
  <si>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</si>
  <si>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</si>
  <si>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</si>
  <si>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</si>
  <si>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</si>
  <si>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</si>
  <si>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</si>
  <si>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</si>
  <si>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</si>
  <si>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</si>
  <si>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</si>
  <si>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</si>
  <si>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</si>
  <si>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</si>
  <si>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</si>
  <si>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</si>
  <si>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</si>
  <si>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</si>
  <si>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</si>
  <si>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</si>
  <si>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</si>
  <si>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</si>
  <si>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</si>
  <si>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</si>
  <si>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</si>
  <si>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</si>
  <si>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</si>
  <si>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</si>
  <si>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</si>
  <si>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</si>
  <si>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</si>
  <si>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</si>
  <si>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</si>
  <si>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</si>
  <si>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</si>
  <si>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</si>
  <si>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</si>
  <si>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</si>
  <si>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</si>
  <si>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</si>
  <si>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</si>
  <si>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</si>
  <si>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</si>
  <si>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</si>
  <si>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</si>
  <si>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</si>
  <si>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</si>
  <si>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</si>
  <si>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</si>
  <si>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</si>
  <si>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</si>
  <si>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</si>
  <si>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</si>
  <si>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</si>
  <si>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</si>
  <si>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</si>
  <si>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</si>
  <si>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</si>
  <si>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</si>
  <si>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</si>
  <si>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</si>
  <si>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</si>
  <si>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</si>
  <si>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</si>
  <si>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</si>
  <si>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</si>
  <si>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</si>
  <si>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</si>
  <si>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</si>
  <si>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</si>
  <si>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</si>
  <si>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</si>
  <si>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</si>
  <si>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</si>
  <si>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</si>
  <si>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</si>
  <si>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</si>
  <si>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</si>
  <si>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</si>
  <si>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</si>
  <si>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</si>
  <si>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</si>
  <si>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</si>
  <si>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</si>
  <si>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</si>
  <si>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</si>
  <si>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</si>
  <si>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</si>
  <si>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</si>
  <si>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</si>
  <si>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</si>
  <si>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</si>
  <si>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</si>
  <si>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</si>
  <si>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</si>
  <si>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</si>
  <si>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</si>
  <si>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</si>
  <si>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</si>
  <si>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</si>
  <si>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</si>
  <si>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</si>
  <si>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</si>
  <si>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</si>
  <si>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</si>
  <si>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</si>
  <si>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</si>
  <si>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</si>
  <si>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</si>
  <si>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</si>
  <si>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</si>
  <si>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</si>
  <si>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</si>
  <si>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</si>
  <si>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</si>
  <si>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</si>
  <si>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</si>
  <si>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</si>
  <si>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</si>
  <si>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</si>
  <si>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</si>
  <si>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</si>
  <si>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</si>
  <si>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</si>
  <si>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</si>
  <si>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</si>
  <si>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</si>
  <si>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</si>
  <si>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</si>
  <si>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</si>
  <si>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</si>
  <si>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</si>
  <si>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</si>
  <si>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</si>
  <si>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</si>
  <si>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</si>
  <si>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</si>
  <si>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</si>
  <si>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</si>
  <si>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</si>
  <si>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</si>
  <si>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</si>
  <si>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</si>
  <si>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</si>
  <si>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</si>
  <si>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</si>
  <si>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</si>
  <si>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</si>
  <si>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</si>
  <si>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</si>
  <si>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</si>
  <si>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</si>
  <si>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</si>
  <si>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</si>
  <si>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</si>
  <si>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</si>
  <si>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</si>
  <si>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</si>
  <si>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</si>
  <si>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</si>
  <si>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</si>
  <si>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</si>
  <si>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</si>
  <si>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</si>
  <si>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</si>
  <si>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</si>
  <si>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</si>
  <si>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</si>
  <si>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</si>
  <si>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</si>
  <si>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</si>
  <si>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</si>
  <si>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</si>
  <si>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</si>
  <si>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</si>
  <si>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</si>
  <si>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</si>
  <si>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</si>
  <si>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</si>
  <si>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</si>
  <si>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</si>
  <si>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</si>
  <si>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</si>
  <si>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</si>
  <si>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</si>
  <si>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</si>
  <si>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</si>
  <si>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</si>
  <si>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</si>
  <si>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</si>
  <si>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</si>
  <si>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</si>
  <si>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</si>
  <si>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</si>
  <si>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</si>
  <si>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</si>
  <si>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</si>
  <si>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</si>
  <si>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</si>
  <si>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</si>
  <si>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</si>
  <si>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</si>
  <si>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</si>
  <si>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</si>
  <si>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</si>
  <si>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</si>
  <si>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</si>
  <si>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</si>
  <si>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</si>
  <si>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</si>
  <si>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</si>
  <si>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</si>
  <si>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</si>
  <si>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</si>
  <si>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</si>
  <si>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</si>
  <si>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</si>
  <si>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</si>
  <si>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</si>
  <si>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</si>
  <si>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</si>
  <si>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</si>
  <si>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</si>
  <si>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</si>
  <si>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</si>
  <si>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</si>
  <si>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</si>
  <si>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</si>
  <si>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</si>
  <si>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</si>
  <si>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</si>
  <si>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</si>
  <si>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</si>
  <si>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</si>
  <si>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</si>
  <si>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</si>
  <si>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</si>
  <si>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</si>
  <si>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</si>
  <si>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</si>
  <si>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</si>
  <si>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</si>
  <si>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</si>
  <si>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</si>
  <si>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</si>
  <si>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</si>
  <si>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</si>
  <si>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</si>
  <si>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</si>
  <si>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</si>
  <si>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</si>
  <si>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</si>
  <si>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</si>
  <si>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</si>
  <si>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</si>
  <si>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</si>
  <si>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</si>
  <si>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</si>
  <si>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</si>
  <si>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</si>
  <si>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</si>
  <si>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</si>
  <si>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</si>
  <si>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</si>
  <si>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JOB</t>
  </si>
  <si>
    <t xml:space="preserve">NOM_PRELEV_DETERM</t>
  </si>
  <si>
    <t xml:space="preserve">AQUASCOP BIOLOGIE site de Monptellier</t>
  </si>
  <si>
    <t xml:space="preserve">LB_STATION</t>
  </si>
  <si>
    <t xml:space="preserve">LE JOB AU DROIT DE JUZET D'IZAUT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</si>
  <si>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</si>
  <si>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</si>
  <si>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</si>
  <si>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</si>
  <si>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IBMR-20-M154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</si>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</sst>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515681</v>
      </c>
      <c r="G10" s="25"/>
      <c r="H10" s="25"/>
    </row>
    <row r="11" customFormat="false" ht="15" hidden="false" customHeight="false" outlineLevel="0" collapsed="false">
      <c r="A11" s="26" t="s">
        <v>5183</v>
      </c>
      <c r="B11" s="30" t="n">
        <v>44095</v>
      </c>
      <c r="D11" s="26" t="s">
        <v>5184</v>
      </c>
      <c r="E11" s="29" t="n">
        <v>6211363</v>
      </c>
      <c r="G11" s="25"/>
      <c r="H11" s="25"/>
    </row>
    <row r="12" customFormat="false" ht="15" hidden="false" customHeight="false" outlineLevel="0" collapsed="false">
      <c r="A12" s="26" t="s">
        <v>5185</v>
      </c>
      <c r="B12" s="29" t="s">
        <v>5186</v>
      </c>
      <c r="D12" s="26" t="s">
        <v>5187</v>
      </c>
      <c r="E12" s="29" t="n">
        <v>515651</v>
      </c>
      <c r="G12" s="25"/>
      <c r="H12" s="25"/>
    </row>
    <row r="13" customFormat="false" ht="17.25" hidden="false" customHeight="true" outlineLevel="0" collapsed="false">
      <c r="A13" s="12"/>
      <c r="B13" s="31"/>
      <c r="D13" s="26" t="s">
        <v>5188</v>
      </c>
      <c r="E13" s="29" t="n">
        <v>6211453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515681</v>
      </c>
    </row>
    <row r="18" customFormat="false" ht="15" hidden="false" customHeight="false" outlineLevel="0" collapsed="false">
      <c r="A18" s="36"/>
      <c r="B18" s="37" t="s">
        <v>5196</v>
      </c>
      <c r="C18" s="38" t="n">
        <f aca="false">E11</f>
        <v>6211363</v>
      </c>
    </row>
    <row r="19" customFormat="false" ht="15" hidden="false" customHeight="false" outlineLevel="0" collapsed="false">
      <c r="A19" s="33" t="s">
        <v>5197</v>
      </c>
      <c r="B19" s="39" t="n">
        <v>517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86</v>
      </c>
      <c r="D35" s="52" t="s">
        <v>5215</v>
      </c>
      <c r="E35" s="53" t="n">
        <v>14</v>
      </c>
    </row>
    <row r="36" s="56" customFormat="true" ht="15" hidden="false" customHeight="true" outlineLevel="0" collapsed="false">
      <c r="A36" s="54" t="s">
        <v>5216</v>
      </c>
      <c r="B36" s="34" t="n">
        <v>85</v>
      </c>
      <c r="C36" s="50"/>
      <c r="D36" s="55" t="s">
        <v>5217</v>
      </c>
      <c r="E36" s="34" t="n">
        <v>15</v>
      </c>
    </row>
    <row r="37" s="56" customFormat="true" ht="15" hidden="false" customHeight="true" outlineLevel="0" collapsed="false">
      <c r="A37" s="54" t="s">
        <v>5218</v>
      </c>
      <c r="B37" s="34" t="n">
        <v>2.4</v>
      </c>
      <c r="C37" s="50"/>
      <c r="D37" s="55" t="s">
        <v>5219</v>
      </c>
      <c r="E37" s="34" t="n">
        <v>2.2</v>
      </c>
    </row>
    <row r="38" s="56" customFormat="true" ht="15" hidden="false" customHeight="true" outlineLevel="0" collapsed="false">
      <c r="A38" s="54" t="s">
        <v>5220</v>
      </c>
      <c r="B38" s="34" t="n">
        <v>8</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0.02</v>
      </c>
      <c r="E97" s="82"/>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5274</v>
      </c>
      <c r="G98" s="85"/>
      <c r="H98" s="86"/>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c r="E99" s="82" t="n">
        <v>0.01</v>
      </c>
      <c r="F99" s="82" t="s">
        <v>5274</v>
      </c>
      <c r="G99" s="85"/>
      <c r="H99" s="86"/>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0.7</v>
      </c>
      <c r="E100" s="82" t="n">
        <v>0.1</v>
      </c>
      <c r="F100" s="82" t="s">
        <v>5274</v>
      </c>
      <c r="G100" s="85"/>
      <c r="H100" s="86"/>
    </row>
    <row r="101" customFormat="false" ht="15" hidden="false" customHeight="false" outlineLevel="0" collapsed="false">
      <c r="A101" s="78" t="s">
        <v>4064</v>
      </c>
      <c r="B101" s="79" t="str">
        <f aca="false">IF(A101="NEWCOD",IF(ISBLANK(G101),"renseigner le champ 'Nouveau taxon'",G101),VLOOKUP(A101,'Ref Taxo'!A:B,2,FALSE()))</f>
        <v>Rhizoclonium</v>
      </c>
      <c r="C101" s="80" t="n">
        <f aca="false">IF(A101="NEWCOD",IF(ISBLANK(H101),"NoCod",H101),VLOOKUP(A101,'Ref Taxo'!A:D,4,FALSE()))</f>
        <v>1125</v>
      </c>
      <c r="D101" s="81" t="n">
        <v>0.2</v>
      </c>
      <c r="E101" s="82"/>
      <c r="F101" s="82" t="s">
        <v>5274</v>
      </c>
      <c r="G101" s="85"/>
      <c r="H101" s="86"/>
    </row>
    <row r="102" customFormat="false" ht="15" hidden="false" customHeight="false" outlineLevel="0" collapsed="false">
      <c r="A102" s="78" t="s">
        <v>4830</v>
      </c>
      <c r="B102" s="79" t="str">
        <f aca="false">IF(A102="NEWCOD",IF(ISBLANK(G102),"renseigner le champ 'Nouveau taxon'",G102),VLOOKUP(A102,'Ref Taxo'!A:B,2,FALSE()))</f>
        <v>Tetraspora</v>
      </c>
      <c r="C102" s="80" t="n">
        <f aca="false">IF(A102="NEWCOD",IF(ISBLANK(H102),"NoCod",H102),VLOOKUP(A102,'Ref Taxo'!A:D,4,FALSE()))</f>
        <v>1138</v>
      </c>
      <c r="D102" s="81" t="n">
        <v>0.01</v>
      </c>
      <c r="E102" s="82"/>
      <c r="F102" s="82" t="s">
        <v>5274</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0.05</v>
      </c>
      <c r="E103" s="82" t="n">
        <v>0.1</v>
      </c>
      <c r="F103" s="82" t="s">
        <v>5274</v>
      </c>
      <c r="G103" s="85"/>
      <c r="H103" s="86"/>
    </row>
    <row r="104" customFormat="false" ht="15" hidden="false" customHeight="false" outlineLevel="0" collapsed="false">
      <c r="A104" s="78" t="s">
        <v>1177</v>
      </c>
      <c r="B104" s="79" t="str">
        <f aca="false">IF(A104="NEWCOD",IF(ISBLANK(G104),"renseigner le champ 'Nouveau taxon'",G104),VLOOKUP(A104,'Ref Taxo'!A:B,2,FALSE()))</f>
        <v>Conocephalum conicum</v>
      </c>
      <c r="C104" s="80" t="n">
        <f aca="false">IF(A104="NEWCOD",IF(ISBLANK(H104),"NoCod",H104),VLOOKUP(A104,'Ref Taxo'!A:D,4,FALSE()))</f>
        <v>1176</v>
      </c>
      <c r="D104" s="81" t="n">
        <v>0.01</v>
      </c>
      <c r="E104" s="82"/>
      <c r="F104" s="82" t="s">
        <v>5274</v>
      </c>
      <c r="G104" s="85"/>
      <c r="H104" s="86"/>
    </row>
    <row r="105" customFormat="false" ht="15" hidden="false" customHeight="false" outlineLevel="0" collapsed="false">
      <c r="A105" s="78" t="s">
        <v>2461</v>
      </c>
      <c r="B105" s="79" t="str">
        <f aca="false">IF(A105="NEWCOD",IF(ISBLANK(G105),"renseigner le champ 'Nouveau taxon'",G105),VLOOKUP(A105,'Ref Taxo'!A:B,2,FALSE()))</f>
        <v>Jungermannia atrovirens</v>
      </c>
      <c r="C105" s="80" t="n">
        <f aca="false">IF(A105="NEWCOD",IF(ISBLANK(H105),"NoCod",H105),VLOOKUP(A105,'Ref Taxo'!A:D,4,FALSE()))</f>
        <v>19820</v>
      </c>
      <c r="D105" s="81" t="n">
        <v>0.01</v>
      </c>
      <c r="E105" s="82"/>
      <c r="F105" s="82" t="s">
        <v>5274</v>
      </c>
      <c r="G105" s="85"/>
      <c r="H105" s="86"/>
    </row>
    <row r="106" customFormat="false" ht="15" hidden="false" customHeight="false" outlineLevel="0" collapsed="false">
      <c r="A106" s="78" t="s">
        <v>3375</v>
      </c>
      <c r="B106" s="79" t="str">
        <f aca="false">IF(A106="NEWCOD",IF(ISBLANK(G106),"renseigner le champ 'Nouveau taxon'",G106),VLOOKUP(A106,'Ref Taxo'!A:B,2,FALSE()))</f>
        <v>Pellia</v>
      </c>
      <c r="C106" s="80" t="n">
        <f aca="false">IF(A106="NEWCOD",IF(ISBLANK(H106),"NoCod",H106),VLOOKUP(A106,'Ref Taxo'!A:D,4,FALSE()))</f>
        <v>1196</v>
      </c>
      <c r="D106" s="81" t="n">
        <v>0.01</v>
      </c>
      <c r="E106" s="82" t="n">
        <v>0.01</v>
      </c>
      <c r="F106" s="82" t="s">
        <v>5274</v>
      </c>
      <c r="G106" s="85"/>
      <c r="H106" s="86"/>
    </row>
    <row r="107" customFormat="false" ht="15" hidden="false" customHeight="false" outlineLevel="0" collapsed="false">
      <c r="A107" s="78" t="s">
        <v>470</v>
      </c>
      <c r="B107" s="79" t="str">
        <f aca="false">IF(A107="NEWCOD",IF(ISBLANK(G107),"renseigner le champ 'Nouveau taxon'",G107),VLOOKUP(A107,'Ref Taxo'!A:B,2,FALSE()))</f>
        <v>Brachythecium rivulare</v>
      </c>
      <c r="C107" s="80" t="n">
        <f aca="false">IF(A107="NEWCOD",IF(ISBLANK(H107),"NoCod",H107),VLOOKUP(A107,'Ref Taxo'!A:D,4,FALSE()))</f>
        <v>1260</v>
      </c>
      <c r="D107" s="81" t="n">
        <v>0.5</v>
      </c>
      <c r="E107" s="82"/>
      <c r="F107" s="82" t="s">
        <v>5274</v>
      </c>
      <c r="G107" s="85"/>
      <c r="H107" s="86"/>
    </row>
    <row r="108" customFormat="false" ht="15" hidden="false" customHeight="false" outlineLevel="0" collapsed="false">
      <c r="A108" s="78" t="s">
        <v>1231</v>
      </c>
      <c r="B108" s="79" t="str">
        <f aca="false">IF(A108="NEWCOD",IF(ISBLANK(G108),"renseigner le champ 'Nouveau taxon'",G108),VLOOKUP(A108,'Ref Taxo'!A:B,2,FALSE()))</f>
        <v>Cratoneuron filicinum</v>
      </c>
      <c r="C108" s="80" t="n">
        <f aca="false">IF(A108="NEWCOD",IF(ISBLANK(H108),"NoCod",H108),VLOOKUP(A108,'Ref Taxo'!A:D,4,FALSE()))</f>
        <v>1233</v>
      </c>
      <c r="D108" s="81" t="n">
        <v>0.05</v>
      </c>
      <c r="E108" s="82" t="n">
        <v>0.05</v>
      </c>
      <c r="F108" s="82" t="s">
        <v>5274</v>
      </c>
      <c r="G108" s="85"/>
      <c r="H108" s="86"/>
    </row>
    <row r="109" customFormat="false" ht="15" hidden="false" customHeight="false" outlineLevel="0" collapsed="false">
      <c r="A109" s="78" t="s">
        <v>1929</v>
      </c>
      <c r="B109" s="79" t="str">
        <f aca="false">IF(A109="NEWCOD",IF(ISBLANK(G109),"renseigner le champ 'Nouveau taxon'",G109),VLOOKUP(A109,'Ref Taxo'!A:B,2,FALSE()))</f>
        <v>Fissidens grandifrons</v>
      </c>
      <c r="C109" s="80" t="n">
        <f aca="false">IF(A109="NEWCOD",IF(ISBLANK(H109),"NoCod",H109),VLOOKUP(A109,'Ref Taxo'!A:D,4,FALSE()))</f>
        <v>19666</v>
      </c>
      <c r="D109" s="81" t="n">
        <v>0.02</v>
      </c>
      <c r="E109" s="82"/>
      <c r="F109" s="82" t="s">
        <v>5274</v>
      </c>
      <c r="G109" s="85"/>
      <c r="H109" s="86"/>
    </row>
    <row r="110" customFormat="false" ht="15" hidden="false" customHeight="false" outlineLevel="0" collapsed="false">
      <c r="A110" s="78" t="s">
        <v>3321</v>
      </c>
      <c r="B110" s="79" t="str">
        <f aca="false">IF(A110="NEWCOD",IF(ISBLANK(G110),"renseigner le champ 'Nouveau taxon'",G110),VLOOKUP(A110,'Ref Taxo'!A:B,2,FALSE()))</f>
        <v>Palustriella commutata</v>
      </c>
      <c r="C110" s="80" t="n">
        <f aca="false">IF(A110="NEWCOD",IF(ISBLANK(H110),"NoCod",H110),VLOOKUP(A110,'Ref Taxo'!A:D,4,FALSE()))</f>
        <v>19903</v>
      </c>
      <c r="D110" s="81" t="n">
        <v>3.6</v>
      </c>
      <c r="E110" s="82" t="n">
        <v>0.5</v>
      </c>
      <c r="F110" s="82" t="s">
        <v>5274</v>
      </c>
      <c r="G110" s="85"/>
      <c r="H110" s="86"/>
    </row>
    <row r="111" customFormat="false" ht="15" hidden="false" customHeight="false" outlineLevel="0" collapsed="false">
      <c r="A111" s="78" t="s">
        <v>3512</v>
      </c>
      <c r="B111" s="79" t="str">
        <f aca="false">IF(A111="NEWCOD",IF(ISBLANK(G111),"renseigner le champ 'Nouveau taxon'",G111),VLOOKUP(A111,'Ref Taxo'!A:B,2,FALSE()))</f>
        <v>Plagiomnium rostratum</v>
      </c>
      <c r="C111" s="80" t="n">
        <f aca="false">IF(A111="NEWCOD",IF(ISBLANK(H111),"NoCod",H111),VLOOKUP(A111,'Ref Taxo'!A:D,4,FALSE()))</f>
        <v>19919</v>
      </c>
      <c r="D111" s="81" t="n">
        <v>0.01</v>
      </c>
      <c r="E111" s="82"/>
      <c r="F111" s="82" t="s">
        <v>5274</v>
      </c>
      <c r="G111" s="85"/>
      <c r="H111" s="86"/>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2</v>
      </c>
      <c r="E112" s="82" t="n">
        <v>0.45</v>
      </c>
      <c r="F112" s="82" t="s">
        <v>5274</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0.01</v>
      </c>
      <c r="E113" s="82" t="n">
        <v>0.01</v>
      </c>
      <c r="F113" s="82" t="s">
        <v>5274</v>
      </c>
      <c r="G113" s="85"/>
      <c r="H113" s="86"/>
    </row>
    <row r="114" customFormat="false" ht="15" hidden="false" customHeight="false" outlineLevel="0" collapsed="false">
      <c r="A114" s="78" t="s">
        <v>663</v>
      </c>
      <c r="B114" s="79" t="str">
        <f aca="false">IF(A114="NEWCOD",IF(ISBLANK(G114),"renseigner le champ 'Nouveau taxon'",G114),VLOOKUP(A114,'Ref Taxo'!A:B,2,FALSE()))</f>
        <v>Cardamine raphanifolia</v>
      </c>
      <c r="C114" s="80" t="n">
        <f aca="false">IF(A114="NEWCOD",IF(ISBLANK(H114),"NoCod",H114),VLOOKUP(A114,'Ref Taxo'!A:D,4,FALSE()))</f>
        <v>31520</v>
      </c>
      <c r="D114" s="81" t="n">
        <v>0.01</v>
      </c>
      <c r="E114" s="82" t="n">
        <v>0.01</v>
      </c>
      <c r="F114" s="82" t="s">
        <v>5274</v>
      </c>
      <c r="G114" s="85"/>
      <c r="H114" s="86"/>
    </row>
    <row r="115" customFormat="false" ht="15" hidden="false" customHeight="false" outlineLevel="0" collapsed="false">
      <c r="A115" s="78" t="s">
        <v>3589</v>
      </c>
      <c r="B115" s="79" t="str">
        <f aca="false">IF(A115="NEWCOD",IF(ISBLANK(G115),"renseigner le champ 'Nouveau taxon'",G115),VLOOKUP(A115,'Ref Taxo'!A:B,2,FALSE()))</f>
        <v>Potentilla reptans</v>
      </c>
      <c r="C115" s="80" t="n">
        <f aca="false">IF(A115="NEWCOD",IF(ISBLANK(H115),"NoCod",H115),VLOOKUP(A115,'Ref Taxo'!A:D,4,FALSE()))</f>
        <v>29945</v>
      </c>
      <c r="D115" s="81" t="n">
        <v>0.01</v>
      </c>
      <c r="E115" s="82" t="n">
        <v>0.01</v>
      </c>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2020-11-25T15:18:54Z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