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<sst xmlns="http://schemas.openxmlformats.org/spreadsheetml/2006/main" count="6474" uniqueCount="5303">
  <si>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</si>
  <si>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</si>
  <si>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</si>
  <si>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</si>
  <si>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</si>
  <si>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</si>
  <si>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</si>
  <si>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</si>
  <si>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</si>
  <si>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</si>
  <si>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</si>
  <si>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</si>
  <si>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</si>
  <si>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</si>
  <si>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</si>
  <si>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</si>
  <si>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</si>
  <si>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</si>
  <si>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</si>
  <si>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</si>
  <si>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</si>
  <si>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</si>
  <si>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</si>
  <si>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</si>
  <si>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</si>
  <si>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</si>
  <si>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</si>
  <si>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</si>
  <si>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</si>
  <si>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</si>
  <si>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</si>
  <si>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</si>
  <si>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</si>
  <si>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</si>
  <si>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</si>
  <si>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</si>
  <si>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</si>
  <si>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</si>
  <si>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</si>
  <si>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</si>
  <si>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</si>
  <si>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</si>
  <si>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</si>
  <si>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</si>
  <si>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</si>
  <si>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</si>
  <si>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</si>
  <si>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</si>
  <si>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</si>
  <si>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</si>
  <si>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</si>
  <si>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</si>
  <si>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</si>
  <si>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</si>
  <si>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</si>
  <si>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</si>
  <si>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</si>
  <si>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</si>
  <si>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</si>
  <si>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</si>
  <si>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</si>
  <si>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</si>
  <si>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</si>
  <si>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</si>
  <si>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</si>
  <si>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</si>
  <si>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</si>
  <si>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</si>
  <si>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</si>
  <si>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</si>
  <si>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</si>
  <si>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</si>
  <si>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</si>
  <si>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</si>
  <si>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</si>
  <si>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</si>
  <si>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</si>
  <si>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</si>
  <si>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</si>
  <si>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</si>
  <si>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</si>
  <si>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</si>
  <si>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</si>
  <si>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</si>
  <si>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</si>
  <si>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</si>
  <si>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</si>
  <si>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</si>
  <si>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</si>
  <si>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</si>
  <si>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</si>
  <si>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</si>
  <si>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</si>
  <si>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</si>
  <si>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</si>
  <si>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</si>
  <si>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</si>
  <si>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</si>
  <si>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</si>
  <si>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</si>
  <si>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</si>
  <si>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</si>
  <si>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</si>
  <si>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</si>
  <si>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</si>
  <si>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</si>
  <si>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</si>
  <si>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</si>
  <si>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</si>
  <si>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</si>
  <si>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</si>
  <si>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</si>
  <si>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</si>
  <si>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</si>
  <si>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</si>
  <si>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</si>
  <si>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</si>
  <si>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</si>
  <si>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</si>
  <si>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</si>
  <si>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</si>
  <si>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</si>
  <si>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</si>
  <si>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</si>
  <si>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</si>
  <si>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</si>
  <si>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</si>
  <si>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</si>
  <si>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</si>
  <si>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</si>
  <si>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</si>
  <si>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</si>
  <si>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</si>
  <si>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</si>
  <si>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</si>
  <si>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</si>
  <si>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</si>
  <si>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</si>
  <si>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</si>
  <si>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</si>
  <si>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</si>
  <si>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</si>
  <si>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</si>
  <si>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</si>
  <si>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</si>
  <si>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</si>
  <si>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</si>
  <si>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</si>
  <si>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</si>
  <si>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</si>
  <si>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</si>
  <si>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</si>
  <si>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</si>
  <si>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</si>
  <si>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</si>
  <si>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</si>
  <si>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</si>
  <si>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</si>
  <si>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</si>
  <si>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</si>
  <si>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</si>
  <si>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</si>
  <si>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</si>
  <si>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</si>
  <si>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</si>
  <si>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</si>
  <si>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</si>
  <si>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</si>
  <si>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</si>
  <si>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</si>
  <si>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</si>
  <si>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</si>
  <si>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</si>
  <si>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</si>
  <si>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</si>
  <si>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</si>
  <si>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</si>
  <si>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</si>
  <si>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</si>
  <si>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</si>
  <si>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</si>
  <si>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</si>
  <si>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</si>
  <si>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</si>
  <si>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</si>
  <si>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</si>
  <si>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</si>
  <si>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</si>
  <si>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</si>
  <si>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</si>
  <si>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</si>
  <si>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</si>
  <si>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</si>
  <si>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</si>
  <si>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</si>
  <si>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</si>
  <si>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</si>
  <si>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</si>
  <si>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</si>
  <si>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</si>
  <si>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</si>
  <si>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</si>
  <si>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</si>
  <si>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</si>
  <si>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</si>
  <si>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</si>
  <si>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</si>
  <si>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</si>
  <si>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</si>
  <si>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</si>
  <si>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</si>
  <si>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</si>
  <si>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</si>
  <si>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</si>
  <si>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</si>
  <si>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</si>
  <si>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</si>
  <si>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</si>
  <si>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</si>
  <si>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</si>
  <si>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</si>
  <si>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</si>
  <si>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</si>
  <si>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</si>
  <si>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</si>
  <si>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</si>
  <si>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</si>
  <si>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</si>
  <si>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</si>
  <si>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</si>
  <si>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</si>
  <si>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</si>
  <si>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</si>
  <si>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</si>
  <si>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</si>
  <si>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</si>
  <si>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</si>
  <si>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</si>
  <si>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</si>
  <si>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</si>
  <si>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</si>
  <si>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</si>
  <si>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</si>
  <si>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</si>
  <si>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</si>
  <si>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</si>
  <si>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</si>
  <si>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</si>
  <si>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</si>
  <si>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</si>
  <si>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</si>
  <si>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</si>
  <si>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</si>
  <si>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</si>
  <si>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</si>
  <si>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</si>
  <si>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</si>
  <si>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</si>
  <si>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</si>
  <si>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</si>
  <si>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</si>
  <si>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</si>
  <si>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</si>
  <si>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</si>
  <si>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</si>
  <si>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</si>
  <si>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</si>
  <si>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</si>
  <si>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</si>
  <si>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</si>
  <si>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</si>
  <si>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</si>
  <si>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</si>
  <si>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</si>
  <si>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</si>
  <si>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</si>
  <si>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</si>
  <si>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</si>
  <si>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</si>
  <si>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</si>
  <si>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</si>
  <si>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</si>
  <si>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</si>
  <si>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</si>
  <si>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</si>
  <si>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</si>
  <si>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</si>
  <si>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</si>
  <si>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</si>
  <si>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</si>
  <si>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</si>
  <si>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</si>
  <si>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</si>
  <si>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</si>
  <si>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</si>
  <si>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</si>
  <si>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</si>
  <si>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</si>
  <si>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</si>
  <si>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</si>
  <si>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</si>
  <si>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</si>
  <si>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</si>
  <si>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</si>
  <si>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</si>
  <si>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</si>
  <si>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</si>
  <si>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</si>
  <si>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</si>
  <si>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</si>
  <si>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</si>
  <si>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</si>
  <si>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</si>
  <si>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</si>
  <si>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</si>
  <si>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</si>
  <si>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</si>
  <si>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</si>
  <si>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</si>
  <si>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</si>
  <si>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</si>
  <si>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</si>
  <si>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</si>
  <si>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</si>
  <si>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</si>
  <si>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</si>
  <si>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</si>
  <si>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</si>
  <si>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</si>
  <si>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</si>
  <si>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</si>
  <si>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</si>
  <si>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</si>
  <si>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</si>
  <si>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</si>
  <si>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</si>
  <si>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</si>
  <si>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</si>
  <si>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</si>
  <si>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</si>
  <si>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</si>
  <si>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</si>
  <si>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</si>
  <si>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</si>
  <si>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</si>
  <si>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</si>
  <si>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</si>
  <si>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</si>
  <si>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</si>
  <si>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</si>
  <si>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</si>
  <si>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</si>
  <si>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</si>
  <si>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</si>
  <si>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</si>
  <si>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</si>
  <si>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</si>
  <si>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</si>
  <si>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</si>
  <si>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</si>
  <si>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</si>
  <si>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</si>
  <si>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</si>
  <si>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</si>
  <si>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</si>
  <si>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</si>
  <si>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</si>
  <si>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</si>
  <si>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</si>
  <si>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</si>
  <si>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</si>
  <si>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</si>
  <si>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</si>
  <si>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</si>
  <si>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</si>
  <si>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</si>
  <si>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</si>
  <si>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</si>
  <si>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</si>
  <si>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</si>
  <si>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</si>
  <si>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</si>
  <si>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</si>
  <si>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</si>
  <si>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</si>
  <si>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</si>
  <si>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</si>
  <si>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</si>
  <si>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</si>
  <si>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</si>
  <si>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</si>
  <si>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</si>
  <si>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</si>
  <si>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</si>
  <si>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</si>
  <si>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</si>
  <si>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</si>
  <si>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</si>
  <si>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</si>
  <si>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</si>
  <si>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</si>
  <si>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</si>
  <si>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</si>
  <si>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</si>
  <si>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</si>
  <si>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</si>
  <si>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</si>
  <si>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</si>
  <si>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</si>
  <si>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</si>
  <si>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</si>
  <si>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</si>
  <si>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</si>
  <si>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</si>
  <si>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</si>
  <si>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</si>
  <si>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</si>
  <si>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</si>
  <si>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</si>
  <si>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</si>
  <si>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</si>
  <si>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</si>
  <si>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</si>
  <si>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</si>
  <si>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</si>
  <si>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</si>
  <si>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</si>
  <si>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</si>
  <si>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</si>
  <si>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</si>
  <si>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</si>
  <si>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</si>
  <si>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</si>
  <si>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</si>
  <si>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</si>
  <si>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</si>
  <si>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</si>
  <si>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</si>
  <si>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</si>
  <si>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</si>
  <si>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</si>
  <si>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</si>
  <si>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</si>
  <si>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</si>
  <si>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</si>
  <si>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</si>
  <si>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</si>
  <si>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</si>
  <si>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</si>
  <si>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</si>
  <si>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</si>
  <si>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</si>
  <si>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</si>
  <si>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</si>
  <si>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</si>
  <si>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</si>
  <si>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</si>
  <si>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</si>
  <si>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</si>
  <si>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</si>
  <si>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</si>
  <si>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</si>
  <si>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</si>
  <si>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</si>
  <si>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</si>
  <si>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</si>
  <si>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</si>
  <si>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</si>
  <si>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</si>
  <si>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</si>
  <si>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</si>
  <si>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</si>
  <si>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</si>
  <si>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</si>
  <si>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</si>
  <si>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</si>
  <si>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</si>
  <si>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</si>
  <si>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</si>
  <si>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</si>
  <si>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</si>
  <si>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</si>
  <si>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</si>
  <si>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</si>
  <si>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</si>
  <si>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</si>
  <si>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</si>
  <si>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</si>
  <si>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</si>
  <si>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</si>
  <si>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</si>
  <si>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</si>
  <si>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</si>
  <si>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</si>
  <si>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</si>
  <si>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</si>
  <si>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</si>
  <si>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</si>
  <si>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</si>
  <si>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</si>
  <si>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</si>
  <si>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</si>
  <si>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</si>
  <si>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</si>
  <si>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</si>
  <si>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</si>
  <si>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</si>
  <si>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</si>
  <si>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</si>
  <si>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</si>
  <si>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</si>
  <si>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</si>
  <si>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</si>
  <si>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</si>
  <si>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</si>
  <si>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</si>
  <si>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</si>
  <si>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</si>
  <si>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</si>
  <si>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</si>
  <si>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</si>
  <si>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</si>
  <si>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</si>
  <si>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</si>
  <si>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</si>
  <si>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</si>
  <si>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</si>
  <si>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</si>
  <si>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</si>
  <si>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</si>
  <si>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</si>
  <si>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</si>
  <si>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</si>
  <si>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</si>
  <si>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</si>
  <si>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</si>
  <si>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</si>
  <si>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</si>
  <si>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</si>
  <si>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</si>
  <si>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</si>
  <si>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</si>
  <si>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</si>
  <si>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</si>
  <si>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</si>
  <si>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</si>
  <si>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</si>
  <si>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</si>
  <si>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</si>
  <si>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</si>
  <si>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</si>
  <si>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</si>
  <si>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</si>
  <si>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</si>
  <si>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</si>
  <si>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</si>
  <si>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</si>
  <si>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</si>
  <si>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</si>
  <si>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</si>
  <si>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</si>
  <si>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</si>
  <si>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</si>
  <si>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</si>
  <si>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</si>
  <si>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</si>
  <si>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</si>
  <si>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</si>
  <si>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</si>
  <si>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</si>
  <si>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</si>
  <si>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</si>
  <si>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</si>
  <si>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</si>
  <si>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</si>
  <si>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</si>
  <si>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</si>
  <si>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</si>
  <si>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</si>
  <si>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</si>
  <si>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</si>
  <si>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</si>
  <si>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</si>
  <si>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</si>
  <si>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</si>
  <si>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</si>
  <si>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</si>
  <si>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</si>
  <si>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</si>
  <si>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</si>
  <si>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</si>
  <si>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</si>
  <si>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</si>
  <si>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</si>
  <si>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</si>
  <si>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</si>
  <si>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</si>
  <si>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</si>
  <si>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</si>
  <si>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</si>
  <si>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</si>
  <si>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</si>
  <si>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</si>
  <si>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</si>
  <si>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</si>
  <si>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</si>
  <si>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</si>
  <si>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</si>
  <si>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</si>
  <si>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</si>
  <si>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</si>
  <si>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</si>
  <si>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</si>
  <si>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</si>
  <si>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</si>
  <si>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</si>
  <si>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</si>
  <si>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</si>
  <si>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</si>
  <si>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</si>
  <si>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</si>
  <si>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</si>
  <si>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</si>
  <si>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</si>
  <si>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</si>
  <si>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</si>
  <si>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</si>
  <si>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</si>
  <si>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</si>
  <si>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</si>
  <si>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</si>
  <si>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</si>
  <si>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</si>
  <si>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</si>
  <si>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</si>
  <si>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</si>
  <si>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</si>
  <si>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</si>
  <si>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</si>
  <si>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</si>
  <si>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</si>
  <si>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</si>
  <si>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</si>
  <si>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</si>
  <si>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</si>
  <si>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</si>
  <si>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</si>
  <si>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</si>
  <si>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</si>
  <si>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</si>
  <si>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</si>
  <si>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</si>
  <si>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</si>
  <si>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</si>
  <si>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</si>
  <si>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</si>
  <si>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</si>
  <si>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</si>
  <si>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</si>
  <si>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</si>
  <si>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</si>
  <si>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</si>
  <si>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</si>
  <si>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</si>
  <si>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</si>
  <si>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</si>
  <si>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</si>
  <si>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</si>
  <si>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</si>
  <si>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</si>
  <si>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</si>
  <si>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</si>
  <si>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</si>
  <si>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</si>
  <si>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</si>
  <si>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</si>
  <si>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</si>
  <si>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</si>
  <si>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</si>
  <si>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</si>
  <si>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</si>
  <si>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</si>
  <si>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</si>
  <si>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</si>
  <si>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</si>
  <si>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</si>
  <si>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</si>
  <si>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</si>
  <si>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</si>
  <si>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</si>
  <si>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</si>
  <si>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</si>
  <si>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</si>
  <si>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</si>
  <si>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</si>
  <si>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</si>
  <si>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</si>
  <si>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</si>
  <si>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</si>
  <si>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</si>
  <si>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</si>
  <si>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</si>
  <si>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</si>
  <si>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</si>
  <si>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</si>
  <si>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</si>
  <si>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</si>
  <si>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</si>
  <si>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</si>
  <si>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</si>
  <si>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</si>
  <si>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</si>
  <si>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</si>
  <si>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</si>
  <si>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</si>
  <si>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</si>
  <si>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</si>
  <si>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</si>
  <si>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</si>
  <si>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</si>
  <si>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</si>
  <si>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</si>
  <si>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</si>
  <si>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</si>
  <si>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</si>
  <si>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</si>
  <si>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</si>
  <si>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</si>
  <si>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</si>
  <si>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</si>
  <si>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</si>
  <si>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</si>
  <si>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</si>
  <si>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</si>
  <si>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</si>
  <si>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</si>
  <si>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</si>
  <si>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</si>
  <si>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</si>
  <si>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</si>
  <si>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</si>
  <si>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</si>
  <si>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</si>
  <si>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</si>
  <si>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</si>
  <si>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</si>
  <si>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</si>
  <si>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</si>
  <si>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</si>
  <si>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</si>
  <si>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</si>
  <si>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</si>
  <si>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</si>
  <si>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</si>
  <si>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</si>
  <si>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</si>
  <si>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</si>
  <si>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</si>
  <si>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</si>
  <si>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</si>
  <si>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</si>
  <si>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</si>
  <si>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</si>
  <si>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</si>
  <si>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</si>
  <si>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</si>
  <si>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</si>
  <si>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</si>
  <si>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</si>
  <si>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</si>
  <si>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</si>
  <si>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</si>
  <si>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</si>
  <si>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</si>
  <si>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</si>
  <si>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</si>
  <si>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</si>
  <si>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</si>
  <si>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</si>
  <si>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</si>
  <si>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</si>
  <si>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</si>
  <si>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</si>
  <si>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</si>
  <si>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</si>
  <si>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</si>
  <si>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</si>
  <si>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</si>
  <si>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</si>
  <si>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</si>
  <si>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</si>
  <si>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</si>
  <si>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</si>
  <si>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</si>
  <si>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</si>
  <si>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</si>
  <si>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</si>
  <si>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</si>
  <si>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</si>
  <si>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</si>
  <si>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</si>
  <si>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</si>
  <si>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</si>
  <si>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</si>
  <si>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</si>
  <si>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</si>
  <si>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</si>
  <si>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</si>
  <si>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</si>
  <si>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</si>
  <si>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</si>
  <si>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</si>
  <si>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</si>
  <si>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</si>
  <si>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</si>
  <si>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</si>
  <si>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</si>
  <si>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</si>
  <si>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</si>
  <si>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</si>
  <si>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</si>
  <si>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</si>
  <si>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</si>
  <si>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</si>
  <si>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</si>
  <si>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</si>
  <si>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</si>
  <si>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</si>
  <si>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</si>
  <si>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</si>
  <si>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</si>
  <si>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</si>
  <si>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</si>
  <si>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</si>
  <si>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</si>
  <si>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</si>
  <si>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</si>
  <si>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</si>
  <si>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</si>
  <si>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</si>
  <si>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</si>
  <si>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</si>
  <si>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</si>
  <si>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</si>
  <si>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</si>
  <si>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</si>
  <si>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</si>
  <si>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</si>
  <si>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</si>
  <si>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</si>
  <si>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</si>
  <si>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</si>
  <si>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</si>
  <si>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</si>
  <si>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</si>
  <si>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</si>
  <si>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</si>
  <si>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</si>
  <si>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</si>
  <si>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</si>
  <si>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</si>
  <si>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</si>
  <si>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</si>
  <si>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</si>
  <si>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</si>
  <si>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</si>
  <si>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</si>
  <si>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</si>
  <si>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</si>
  <si>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</si>
  <si>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</si>
  <si>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</si>
  <si>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</si>
  <si>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</si>
  <si>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</si>
  <si>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</si>
  <si>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</si>
  <si>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</si>
  <si>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</si>
  <si>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</si>
  <si>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</si>
  <si>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</si>
  <si>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</si>
  <si>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</si>
  <si>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</si>
  <si>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</si>
  <si>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</si>
  <si>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</si>
  <si>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</si>
  <si>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</si>
  <si>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</si>
  <si>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</si>
  <si>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</si>
  <si>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</si>
  <si>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</si>
  <si>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</si>
  <si>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</si>
  <si>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</si>
  <si>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</si>
  <si>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</si>
  <si>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</si>
  <si>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</si>
  <si>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</si>
  <si>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</si>
  <si>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</si>
  <si>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</si>
  <si>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</si>
  <si>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</si>
  <si>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</si>
  <si>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</si>
  <si>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</si>
  <si>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</si>
  <si>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</si>
  <si>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</si>
  <si>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</si>
  <si>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</si>
  <si>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</si>
  <si>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</si>
  <si>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</si>
  <si>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</si>
  <si>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</si>
  <si>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</si>
  <si>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</si>
  <si>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</si>
  <si>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</si>
  <si>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</si>
  <si>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</si>
  <si>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</si>
  <si>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</si>
  <si>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</si>
  <si>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</si>
  <si>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</si>
  <si>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</si>
  <si>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</si>
  <si>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</si>
  <si>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</si>
  <si>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</si>
  <si>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</si>
  <si>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</si>
  <si>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</si>
  <si>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</si>
  <si>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</si>
  <si>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</si>
  <si>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</si>
  <si>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</si>
  <si>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</si>
  <si>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</si>
  <si>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</si>
  <si>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</si>
  <si>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</si>
  <si>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</si>
  <si>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</si>
  <si>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</si>
  <si>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</si>
  <si>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</si>
  <si>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</si>
  <si>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</si>
  <si>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</si>
  <si>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</si>
  <si>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</si>
  <si>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</si>
  <si>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</si>
  <si>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</si>
  <si>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</si>
  <si>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</si>
  <si>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</si>
  <si>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</si>
  <si>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</si>
  <si>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</si>
  <si>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</si>
  <si>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</si>
  <si>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</si>
  <si>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</si>
  <si>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</si>
  <si>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</si>
  <si>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</si>
  <si>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</si>
  <si>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</si>
  <si>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</si>
  <si>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</si>
  <si>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</si>
  <si>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</si>
  <si>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</si>
  <si>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</si>
  <si>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</si>
  <si>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</si>
  <si>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</si>
  <si>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</si>
  <si>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</si>
  <si>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</si>
  <si>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</si>
  <si>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</si>
  <si>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</si>
  <si>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</si>
  <si>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</si>
  <si>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</si>
  <si>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</si>
  <si>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</si>
  <si>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</si>
  <si>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</si>
  <si>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</si>
  <si>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</si>
  <si>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</si>
  <si>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</si>
  <si>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</si>
  <si>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</si>
  <si>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</si>
  <si>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</si>
  <si>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</si>
  <si>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</si>
  <si>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</si>
  <si>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</si>
  <si>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</si>
  <si>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</si>
  <si>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</si>
  <si>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</si>
  <si>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</si>
  <si>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</si>
  <si>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</si>
  <si>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</si>
  <si>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</si>
  <si>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</si>
  <si>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</si>
  <si>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</si>
  <si>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</si>
  <si>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</si>
  <si>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</si>
  <si>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</si>
  <si>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</si>
  <si>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</si>
  <si>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</si>
  <si>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</si>
  <si>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</si>
  <si>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</si>
  <si>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</si>
  <si>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</si>
  <si>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</si>
  <si>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</si>
  <si>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</si>
  <si>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</si>
  <si>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</si>
  <si>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</si>
  <si>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</si>
  <si>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</si>
  <si>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</si>
  <si>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</si>
  <si>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</si>
  <si>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</si>
  <si>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</si>
  <si>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</si>
  <si>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</si>
  <si>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</si>
  <si>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</si>
  <si>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</si>
  <si>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</si>
  <si>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</si>
  <si>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</si>
  <si>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</si>
  <si>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</si>
  <si>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</si>
  <si>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</si>
  <si>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</si>
  <si>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</si>
  <si>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</si>
  <si>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</si>
  <si>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</si>
  <si>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</si>
  <si>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</si>
  <si>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</si>
  <si>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</si>
  <si>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</si>
  <si>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</si>
  <si>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</si>
  <si>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</si>
  <si>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</si>
  <si>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</si>
  <si>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</si>
  <si>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</si>
  <si>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</si>
  <si>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</si>
  <si>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</si>
  <si>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</si>
  <si>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</si>
  <si>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</si>
  <si>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</si>
  <si>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</si>
  <si>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</si>
  <si>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</si>
  <si>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</si>
  <si>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</si>
  <si>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</si>
  <si>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</si>
  <si>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</si>
  <si>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</si>
  <si>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</si>
  <si>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</si>
  <si>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</si>
  <si>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</si>
  <si>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</si>
  <si>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</si>
  <si>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</si>
  <si>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</si>
  <si>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</si>
  <si>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</si>
  <si>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</si>
  <si>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</si>
  <si>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</si>
  <si>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</si>
  <si>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</si>
  <si>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</si>
  <si>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</si>
  <si>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</si>
  <si>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</si>
  <si>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</si>
  <si>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</si>
  <si>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</si>
  <si>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</si>
  <si>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</si>
  <si>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</si>
  <si>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</si>
  <si>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</si>
  <si>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</si>
  <si>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</si>
  <si>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</si>
  <si>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</si>
  <si>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</si>
  <si>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</si>
  <si>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</si>
  <si>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</si>
  <si>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</si>
  <si>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</si>
  <si>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</si>
  <si>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</si>
  <si>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</si>
  <si>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</si>
  <si>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</si>
  <si>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</si>
  <si>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</si>
  <si>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</si>
  <si>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</si>
  <si>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</si>
  <si>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</si>
  <si>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</si>
  <si>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</si>
  <si>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</si>
  <si>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</si>
  <si>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</si>
  <si>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</si>
  <si>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</si>
  <si>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</si>
  <si>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</si>
  <si>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</si>
  <si>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</si>
  <si>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</si>
  <si>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</si>
  <si>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</si>
  <si>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</si>
  <si>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</si>
  <si>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</si>
  <si>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</si>
  <si>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</si>
  <si>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</si>
  <si>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</si>
  <si>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</si>
  <si>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</si>
  <si>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</si>
  <si>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</si>
  <si>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</si>
  <si>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</si>
  <si>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</si>
  <si>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</si>
  <si>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</si>
  <si>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</si>
  <si>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</si>
  <si>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</si>
  <si>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</si>
  <si>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</si>
  <si>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</si>
  <si>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</si>
  <si>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</si>
  <si>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</si>
  <si>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</si>
  <si>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</si>
  <si>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</si>
  <si>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</si>
  <si>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</si>
  <si>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</si>
  <si>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</si>
  <si>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</si>
  <si>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</si>
  <si>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</si>
  <si>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</si>
  <si>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</si>
  <si>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</si>
  <si>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</si>
  <si>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</si>
  <si>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</si>
  <si>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</si>
  <si>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</si>
  <si>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</si>
  <si>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</si>
  <si>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</si>
  <si>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</si>
  <si>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</si>
  <si>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</si>
  <si>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</si>
  <si>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</si>
  <si>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</si>
  <si>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</si>
  <si>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</si>
  <si>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</si>
  <si>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</si>
  <si>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</si>
  <si>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</si>
  <si>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</si>
  <si>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</si>
  <si>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</si>
  <si>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</si>
  <si>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</si>
  <si>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</si>
  <si>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</si>
  <si>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</si>
  <si>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</si>
  <si>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</si>
  <si>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</si>
  <si>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</si>
  <si>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</si>
  <si>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</si>
  <si>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</si>
  <si>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</si>
  <si>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</si>
  <si>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</si>
  <si>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</si>
  <si>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</si>
  <si>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</si>
  <si>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</si>
  <si>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</si>
  <si>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</si>
  <si>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</si>
  <si>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</si>
  <si>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</si>
  <si>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</si>
  <si>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</si>
  <si>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</si>
  <si>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</si>
  <si>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</si>
  <si>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</si>
  <si>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</si>
  <si>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</si>
  <si>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</si>
  <si>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</si>
  <si>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</si>
  <si>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</si>
  <si>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</si>
  <si>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</si>
  <si>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</si>
  <si>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</si>
  <si>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</si>
  <si>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</si>
  <si>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</si>
  <si>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</si>
  <si>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</si>
  <si>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</si>
  <si>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</si>
  <si>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</si>
  <si>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</si>
  <si>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</si>
  <si>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</si>
  <si>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</si>
  <si>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</si>
  <si>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</si>
  <si>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</si>
  <si>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</si>
  <si>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</si>
  <si>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</si>
  <si>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</si>
  <si>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</si>
  <si>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</si>
  <si>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</si>
  <si>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</si>
  <si>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</si>
  <si>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</si>
  <si>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</si>
  <si>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</si>
  <si>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</si>
  <si>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</si>
  <si>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</si>
  <si>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</si>
  <si>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</si>
  <si>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</si>
  <si>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</si>
  <si>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</si>
  <si>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</si>
  <si>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</si>
  <si>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</si>
  <si>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</si>
  <si>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</si>
  <si>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</si>
  <si>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</si>
  <si>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</si>
  <si>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</si>
  <si>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</si>
  <si>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</si>
  <si>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</si>
  <si>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</si>
  <si>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</si>
  <si>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</si>
  <si>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</si>
  <si>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</si>
  <si>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</si>
  <si>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</si>
  <si>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</si>
  <si>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</si>
  <si>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</si>
  <si>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</si>
  <si>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</si>
  <si>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</si>
  <si>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</si>
  <si>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</si>
  <si>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</si>
  <si>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</si>
  <si>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</si>
  <si>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</si>
  <si>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</si>
  <si>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</si>
  <si>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</si>
  <si>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</si>
  <si>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</si>
  <si>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</si>
  <si>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</si>
  <si>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</si>
  <si>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</si>
  <si>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</si>
  <si>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</si>
  <si>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</si>
  <si>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</si>
  <si>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</si>
  <si>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</si>
  <si>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</si>
  <si>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</si>
  <si>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</si>
  <si>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</si>
  <si>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</si>
  <si>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</si>
  <si>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</si>
  <si>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</si>
  <si>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</si>
  <si>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</si>
  <si>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</si>
  <si>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</si>
  <si>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</si>
  <si>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</si>
  <si>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</si>
  <si>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</si>
  <si>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</si>
  <si>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</si>
  <si>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</si>
  <si>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</si>
  <si>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</si>
  <si>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</si>
  <si>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</si>
  <si>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</si>
  <si>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</si>
  <si>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</si>
  <si>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</si>
  <si>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</si>
  <si>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</si>
  <si>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</si>
  <si>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</si>
  <si>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</si>
  <si>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</si>
  <si>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</si>
  <si>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</si>
  <si>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</si>
  <si>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</si>
  <si>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</si>
  <si>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</si>
  <si>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</si>
  <si>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</si>
  <si>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</si>
  <si>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</si>
  <si>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</si>
  <si>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</si>
  <si>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</si>
  <si>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</si>
  <si>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</si>
  <si>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</si>
  <si>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</si>
  <si>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</si>
  <si>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</si>
  <si>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</si>
  <si>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</si>
  <si>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</si>
  <si>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</si>
  <si>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</si>
  <si>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</si>
  <si>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</si>
  <si>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</si>
  <si>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</si>
  <si>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</si>
  <si>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</si>
  <si>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</si>
  <si>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</si>
  <si>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</si>
  <si>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</si>
  <si>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</si>
  <si>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</si>
  <si>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</si>
  <si>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</si>
  <si>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</si>
  <si>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</si>
  <si>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</si>
  <si>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</si>
  <si>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</si>
  <si>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</si>
  <si>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</si>
  <si>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</si>
  <si>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</si>
  <si>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</si>
  <si>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</si>
  <si>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</si>
  <si>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</si>
  <si>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</si>
  <si>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</si>
  <si>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</si>
  <si>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</si>
  <si>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</si>
  <si>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</si>
  <si>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</si>
  <si>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</si>
  <si>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</si>
  <si>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</si>
  <si>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</si>
  <si>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</si>
  <si>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</si>
  <si>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</si>
  <si>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</si>
  <si>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</si>
  <si>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</si>
  <si>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</si>
  <si>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</si>
  <si>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</si>
  <si>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</si>
  <si>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</si>
  <si>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</si>
  <si>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</si>
  <si>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</si>
  <si>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</si>
  <si>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</si>
  <si>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</si>
  <si>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</si>
  <si>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</si>
  <si>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</si>
  <si>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</si>
  <si>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</si>
  <si>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</si>
  <si>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</si>
  <si>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</si>
  <si>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</si>
  <si>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</si>
  <si>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</si>
  <si>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</si>
  <si>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</si>
  <si>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</si>
  <si>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</si>
  <si>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</si>
  <si>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</si>
  <si>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</si>
  <si>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</si>
  <si>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</si>
  <si>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</si>
  <si>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</si>
  <si>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</si>
  <si>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</si>
  <si>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</si>
  <si>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</si>
  <si>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</si>
  <si>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</si>
  <si>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</si>
  <si>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</si>
  <si>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</si>
  <si>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</si>
  <si>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</si>
  <si>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</si>
  <si>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</si>
  <si>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</si>
  <si>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</si>
  <si>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</si>
  <si>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</si>
  <si>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</si>
  <si>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</si>
  <si>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</si>
  <si>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</si>
  <si>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</si>
  <si>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</si>
  <si>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</si>
  <si>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</si>
  <si>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</si>
  <si>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</si>
  <si>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</si>
  <si>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</si>
  <si>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</si>
  <si>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</si>
  <si>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</si>
  <si>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</si>
  <si>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</si>
  <si>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</si>
  <si>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</si>
  <si>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</si>
  <si>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</si>
  <si>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</si>
  <si>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</si>
  <si>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</si>
  <si>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</si>
  <si>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</si>
  <si>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</si>
  <si>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</si>
  <si>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</si>
  <si>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</si>
  <si>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</si>
  <si>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</si>
  <si>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</si>
  <si>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</si>
  <si>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</si>
  <si>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</si>
  <si>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</si>
  <si>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</si>
  <si>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</si>
  <si>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</si>
  <si>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</si>
  <si>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</si>
  <si>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</si>
  <si>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</si>
  <si>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</si>
  <si>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</si>
  <si>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</si>
  <si>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</si>
  <si>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</si>
  <si>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</si>
  <si>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</si>
  <si>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</si>
  <si>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</si>
  <si>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</si>
  <si>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</si>
  <si>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</si>
  <si>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</si>
  <si>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</si>
  <si>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</si>
  <si>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</si>
  <si>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</si>
  <si>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</si>
  <si>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</si>
  <si>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</si>
  <si>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</si>
  <si>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</si>
  <si>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</si>
  <si>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</si>
  <si>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</si>
  <si>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</si>
  <si>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</si>
  <si>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</si>
  <si>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</si>
  <si>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</si>
  <si>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</si>
  <si>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</si>
  <si>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</si>
  <si>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</si>
  <si>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</si>
  <si>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</si>
  <si>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</si>
  <si>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</si>
  <si>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</si>
  <si>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</si>
  <si>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</si>
  <si>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</si>
  <si>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</si>
  <si>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</si>
  <si>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</si>
  <si>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</si>
  <si>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</si>
  <si>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</si>
  <si>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</si>
  <si>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</si>
  <si>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</si>
  <si>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</si>
  <si>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</si>
  <si>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</si>
  <si>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</si>
  <si>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</si>
  <si>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</si>
  <si>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</si>
  <si>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</si>
  <si>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</si>
  <si>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</si>
  <si>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</si>
  <si>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</si>
  <si>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</si>
  <si>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</si>
  <si>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</si>
  <si>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</si>
  <si>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</si>
  <si>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</si>
  <si>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</si>
  <si>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</si>
  <si>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</si>
  <si>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</si>
  <si>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</si>
  <si>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</si>
  <si>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</si>
  <si>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</si>
  <si>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</si>
  <si>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</si>
  <si>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</si>
  <si>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</si>
  <si>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</si>
  <si>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</si>
  <si>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</si>
  <si>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</si>
  <si>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</si>
  <si>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</si>
  <si>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</si>
  <si>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</si>
  <si>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</si>
  <si>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</si>
  <si>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</si>
  <si>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</si>
  <si>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</si>
  <si>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</si>
  <si>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</si>
  <si>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</si>
  <si>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</si>
  <si>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</si>
  <si>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</si>
  <si>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</si>
  <si>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</si>
  <si>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</si>
  <si>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</si>
  <si>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</si>
  <si>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</si>
  <si>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</si>
  <si>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</si>
  <si>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</si>
  <si>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</si>
  <si>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</si>
  <si>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</si>
  <si>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</si>
  <si>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</si>
  <si>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</si>
  <si>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</si>
  <si>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</si>
  <si>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</si>
  <si>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</si>
  <si>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</si>
  <si>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</si>
  <si>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</si>
  <si>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</si>
  <si>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</si>
  <si>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</si>
  <si>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</si>
  <si>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</si>
  <si>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</si>
  <si>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</si>
  <si>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</si>
  <si>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</si>
  <si>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</si>
  <si>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</si>
  <si>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</si>
  <si>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</si>
  <si>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</si>
  <si>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</si>
  <si>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</si>
  <si>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</si>
  <si>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</si>
  <si>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</si>
  <si>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</si>
  <si>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</si>
  <si>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</si>
  <si>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</si>
  <si>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</si>
  <si>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</si>
  <si>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</si>
  <si>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</si>
  <si>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</si>
  <si>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</si>
  <si>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</si>
  <si>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</si>
  <si>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</si>
  <si>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</si>
  <si>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</si>
  <si>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</si>
  <si>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</si>
  <si>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</si>
  <si>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</si>
  <si>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</si>
  <si>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</si>
  <si>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</si>
  <si>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</si>
  <si>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</si>
  <si>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</si>
  <si>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</si>
  <si>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</si>
  <si>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</si>
  <si>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</si>
  <si>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</si>
  <si>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</si>
  <si>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</si>
  <si>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</si>
  <si>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</si>
  <si>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</si>
  <si>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</si>
  <si>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</si>
  <si>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</si>
  <si>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</si>
  <si>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</si>
  <si>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</si>
  <si>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</si>
  <si>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</si>
  <si>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</si>
  <si>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</si>
  <si>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</si>
  <si>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</si>
  <si>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</si>
  <si>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</si>
  <si>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</si>
  <si>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</si>
  <si>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</si>
  <si>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</si>
  <si>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</si>
  <si>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</si>
  <si>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</si>
  <si>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</si>
  <si>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</si>
  <si>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</si>
  <si>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</si>
  <si>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</si>
  <si>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</si>
  <si>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</si>
  <si>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</si>
  <si>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</si>
  <si>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</si>
  <si>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</si>
  <si>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</si>
  <si>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</si>
  <si>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</si>
  <si>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</si>
  <si>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</si>
  <si>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</si>
  <si>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</si>
  <si>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</si>
  <si>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</si>
  <si>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</si>
  <si>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</si>
  <si>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</si>
  <si>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</si>
  <si>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</si>
  <si>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</si>
  <si>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</si>
  <si>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</si>
  <si>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</si>
  <si>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</si>
  <si>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</si>
  <si>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</si>
  <si>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</si>
  <si>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</si>
  <si>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</si>
  <si>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</si>
  <si>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</si>
  <si>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</si>
  <si>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</si>
  <si>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</si>
  <si>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</si>
  <si>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</si>
  <si>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</si>
  <si>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</si>
  <si>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</si>
  <si>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</si>
  <si>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</si>
  <si>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</si>
  <si>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</si>
  <si>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</si>
  <si>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</si>
  <si>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</si>
  <si>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</si>
  <si>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</si>
  <si>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</si>
  <si>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</si>
  <si>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</si>
  <si>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</si>
  <si>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</si>
  <si>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</si>
  <si>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</si>
  <si>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</si>
  <si>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</si>
  <si>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</si>
  <si>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</si>
  <si>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</si>
  <si>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</si>
  <si>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</si>
  <si>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</si>
  <si>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</si>
  <si>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</si>
  <si>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</si>
  <si>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</si>
  <si>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</si>
  <si>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</si>
  <si>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</si>
  <si>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</si>
  <si>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</si>
  <si>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</si>
  <si>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</si>
  <si>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</si>
  <si>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</si>
  <si>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</si>
  <si>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</si>
  <si>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</si>
  <si>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</si>
  <si>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</si>
  <si>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</si>
  <si>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</si>
  <si>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</si>
  <si>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</si>
  <si>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</si>
  <si>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</si>
  <si>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</si>
  <si>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</si>
  <si>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</si>
  <si>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</si>
  <si>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</si>
  <si>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</si>
  <si>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</si>
  <si>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</si>
  <si>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</si>
  <si>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</si>
  <si>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</si>
  <si>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</si>
  <si>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</si>
  <si>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</si>
  <si>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</si>
  <si>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</si>
  <si>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</si>
  <si>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</si>
  <si>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</si>
  <si>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</si>
  <si>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</si>
  <si>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</si>
  <si>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</si>
  <si>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</si>
  <si>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</si>
  <si>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</si>
  <si>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</si>
  <si>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</si>
  <si>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</si>
  <si>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</si>
  <si>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</si>
  <si>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</si>
  <si>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</si>
  <si>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</si>
  <si>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</si>
  <si>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</si>
  <si>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</si>
  <si>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</si>
  <si>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</si>
  <si>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</si>
  <si>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</si>
  <si>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</si>
  <si>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</si>
  <si>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</si>
  <si>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</si>
  <si>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</si>
  <si>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</si>
  <si>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</si>
  <si>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</si>
  <si>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</si>
  <si>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</si>
  <si>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</si>
  <si>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</si>
  <si>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</si>
  <si>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</si>
  <si>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</si>
  <si>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</si>
  <si>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</si>
  <si>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</si>
  <si>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</si>
  <si>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</si>
  <si>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</si>
  <si>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</si>
  <si>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</si>
  <si>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</si>
  <si>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</si>
  <si>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</si>
  <si>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</si>
  <si>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</si>
  <si>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</si>
  <si>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</si>
  <si>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</si>
  <si>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</si>
  <si>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</si>
  <si>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</si>
  <si>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</si>
  <si>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</si>
  <si>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</si>
  <si>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</si>
  <si>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</si>
  <si>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</si>
  <si>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</si>
  <si>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</si>
  <si>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</si>
  <si>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</si>
  <si>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</si>
  <si>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</si>
  <si>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</si>
  <si>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</si>
  <si>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</si>
  <si>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</si>
  <si>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</si>
  <si>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</si>
  <si>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</si>
  <si>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</si>
  <si>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</si>
  <si>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</si>
  <si>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</si>
  <si>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</si>
  <si>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</si>
  <si>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</si>
  <si>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</si>
  <si>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</si>
  <si>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</si>
  <si>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</si>
  <si>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</si>
  <si>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</si>
  <si>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</si>
  <si>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</si>
  <si>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</si>
  <si>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</si>
  <si>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</si>
  <si>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</si>
  <si>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</si>
  <si>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</si>
  <si>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</si>
  <si>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</si>
  <si>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</si>
  <si>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</si>
  <si>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</si>
  <si>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</si>
  <si>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</si>
  <si>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</si>
  <si>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</si>
  <si>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</si>
  <si>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</si>
  <si>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</si>
  <si>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</si>
  <si>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</si>
  <si>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</si>
  <si>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</si>
  <si>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</si>
  <si>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</si>
  <si>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</si>
  <si>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</si>
  <si>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</si>
  <si>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</si>
  <si>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</si>
  <si>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</si>
  <si>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</si>
  <si>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</si>
  <si>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</si>
  <si>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</si>
  <si>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</si>
  <si>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</si>
  <si>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</si>
  <si>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</si>
  <si>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</si>
  <si>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</si>
  <si>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</si>
  <si>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</si>
  <si>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</si>
  <si>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</si>
  <si>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</si>
  <si>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</si>
  <si>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</si>
  <si>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</si>
  <si>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</si>
  <si>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</si>
  <si>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</si>
  <si>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</si>
  <si>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</si>
  <si>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</si>
  <si>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</si>
  <si>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</si>
  <si>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</si>
  <si>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</si>
  <si>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</si>
  <si>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</si>
  <si>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</si>
  <si>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</si>
  <si>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</si>
  <si>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</si>
  <si>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</si>
  <si>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</si>
  <si>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</si>
  <si>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</si>
  <si>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</si>
  <si>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</si>
  <si>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</si>
  <si>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</si>
  <si>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</si>
  <si>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</si>
  <si>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</si>
  <si>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</si>
  <si>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</si>
  <si>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</si>
  <si>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</si>
  <si>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</si>
  <si>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</si>
  <si>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</si>
  <si>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</si>
  <si>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</si>
  <si>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</si>
  <si>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</si>
  <si>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</si>
  <si>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</si>
  <si>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</si>
  <si>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</si>
  <si>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</si>
  <si>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</si>
  <si>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</si>
  <si>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</si>
  <si>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</si>
  <si>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</si>
  <si>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</si>
  <si>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</si>
  <si>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</si>
  <si>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</si>
  <si>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</si>
  <si>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</si>
  <si>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</si>
  <si>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</si>
  <si>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</si>
  <si>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</si>
  <si>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</si>
  <si>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</si>
  <si>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</si>
  <si>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</si>
  <si>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</si>
  <si>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</si>
  <si>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</si>
  <si>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</si>
  <si>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</si>
  <si>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</si>
  <si>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</si>
  <si>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</si>
  <si>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</si>
  <si>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</si>
  <si>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</si>
  <si>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</si>
  <si>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</si>
  <si>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</si>
  <si>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</si>
  <si>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</si>
  <si>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</si>
  <si>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</si>
  <si>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</si>
  <si>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</si>
  <si>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</si>
  <si>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</si>
  <si>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</si>
  <si>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</si>
  <si>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</si>
  <si>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</si>
  <si>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</si>
  <si>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</si>
  <si>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</si>
  <si>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</si>
  <si>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</si>
  <si>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</si>
  <si>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</si>
  <si>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</si>
  <si>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</si>
  <si>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</si>
  <si>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</si>
  <si>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</si>
  <si>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</si>
  <si>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</si>
  <si>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</si>
  <si>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</si>
  <si>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</si>
  <si>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</si>
  <si>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</si>
  <si>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</si>
  <si>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</si>
  <si>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</si>
  <si>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</si>
  <si>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</si>
  <si>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</si>
  <si>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</si>
  <si>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</si>
  <si>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</si>
  <si>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</si>
  <si>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</si>
  <si>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</si>
  <si>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</si>
  <si>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</si>
  <si>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</si>
  <si>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</si>
  <si>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</si>
  <si>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</si>
  <si>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</si>
  <si>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</si>
  <si>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</si>
  <si>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</si>
  <si>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</si>
  <si>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</si>
  <si>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</si>
  <si>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</si>
  <si>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</si>
  <si>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</si>
  <si>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</si>
  <si>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</si>
  <si>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</si>
  <si>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</si>
  <si>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</si>
  <si>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</si>
  <si>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</si>
  <si>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</si>
  <si>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</si>
  <si>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</si>
  <si>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</si>
  <si>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</si>
  <si>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</si>
  <si>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</si>
  <si>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</si>
  <si>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</si>
  <si>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</si>
  <si>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</si>
  <si>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</si>
  <si>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</si>
  <si>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</si>
  <si>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</si>
  <si>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</si>
  <si>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</si>
  <si>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</si>
  <si>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</si>
  <si>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</si>
  <si>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</si>
  <si>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</si>
  <si>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</si>
  <si>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</si>
  <si>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</si>
  <si>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</si>
  <si>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</si>
  <si>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</si>
  <si>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</si>
  <si>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</si>
  <si>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</si>
  <si>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</si>
  <si>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</si>
  <si>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</si>
  <si>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</si>
  <si>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</si>
  <si>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</si>
  <si>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</si>
  <si>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</si>
  <si>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</si>
  <si>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</si>
  <si>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</si>
  <si>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</si>
  <si>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</si>
  <si>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</si>
  <si>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</si>
  <si>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</si>
  <si>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</si>
  <si>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</si>
  <si>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</si>
  <si>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</si>
  <si>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</si>
  <si>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</si>
  <si>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</si>
  <si>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</si>
  <si>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</si>
  <si>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</si>
  <si>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</si>
  <si>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</si>
  <si>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</si>
  <si>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</si>
  <si>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</si>
  <si>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</si>
  <si>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</si>
  <si>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</si>
  <si>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</si>
  <si>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</si>
  <si>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</si>
  <si>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</si>
  <si>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</si>
  <si>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</si>
  <si>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</si>
  <si>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</si>
  <si>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</si>
  <si>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</si>
  <si>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</si>
  <si>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</si>
  <si>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</si>
  <si>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</si>
  <si>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</si>
  <si>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</si>
  <si>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</si>
  <si>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</si>
  <si>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</si>
  <si>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</si>
  <si>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</si>
  <si>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</si>
  <si>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</si>
  <si>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</si>
  <si>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</si>
  <si>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</si>
  <si>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</si>
  <si>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</si>
  <si>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</si>
  <si>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</si>
  <si>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</si>
  <si>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</si>
  <si>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</si>
  <si>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</si>
  <si>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</si>
  <si>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</si>
  <si>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</si>
  <si>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</si>
  <si>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</si>
  <si>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</si>
  <si>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</si>
  <si>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</si>
  <si>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</si>
  <si>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</si>
  <si>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</si>
  <si>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</si>
  <si>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</si>
  <si>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</si>
  <si>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</si>
  <si>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</si>
  <si>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</si>
  <si>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</si>
  <si>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</si>
  <si>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</si>
  <si>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</si>
  <si>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</si>
  <si>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</si>
  <si>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</si>
  <si>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</si>
  <si>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</si>
  <si>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</si>
  <si>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</si>
  <si>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</si>
  <si>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</si>
  <si>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</si>
  <si>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</si>
  <si>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</si>
  <si>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</si>
  <si>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</si>
  <si>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</si>
  <si>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</si>
  <si>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</si>
  <si>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</si>
  <si>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</si>
  <si>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</si>
  <si>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</si>
  <si>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</si>
  <si>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</si>
  <si>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</si>
  <si>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</si>
  <si>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</si>
  <si>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</si>
  <si>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</si>
  <si>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</si>
  <si>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</si>
  <si>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</si>
  <si>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</si>
  <si>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</si>
  <si>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</si>
  <si>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</si>
  <si>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</si>
  <si>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</si>
  <si>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</si>
  <si>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</si>
  <si>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</si>
  <si>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</si>
  <si>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</si>
  <si>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</si>
  <si>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</si>
  <si>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</si>
  <si>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</si>
  <si>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</si>
  <si>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</si>
  <si>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</si>
  <si>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</si>
  <si>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</si>
  <si>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</si>
  <si>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</si>
  <si>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</si>
  <si>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</si>
  <si>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</si>
  <si>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</si>
  <si>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</si>
  <si>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</si>
  <si>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</si>
  <si>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</si>
  <si>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</si>
  <si>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</si>
  <si>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</si>
  <si>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</si>
  <si>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</si>
  <si>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</si>
  <si>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</si>
  <si>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</si>
  <si>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</si>
  <si>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</si>
  <si>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</si>
  <si>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</si>
  <si>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</si>
  <si>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</si>
  <si>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</si>
  <si>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</si>
  <si>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</si>
  <si>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</si>
  <si>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</si>
  <si>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</si>
  <si>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</si>
  <si>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</si>
  <si>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</si>
  <si>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</si>
  <si>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</si>
  <si>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</si>
  <si>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</si>
  <si>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</si>
  <si>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</si>
  <si>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</si>
  <si>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</si>
  <si>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</si>
  <si>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</si>
  <si>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</si>
  <si>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</si>
  <si>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</si>
  <si>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</si>
  <si>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</si>
  <si>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</si>
  <si>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</si>
  <si>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</si>
  <si>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</si>
  <si>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</si>
  <si>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</si>
  <si>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</si>
  <si>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</si>
  <si>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</si>
  <si>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</si>
  <si>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</si>
  <si>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</si>
  <si>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</si>
  <si>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</si>
  <si>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</si>
  <si>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</si>
  <si>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</si>
  <si>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</si>
  <si>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</si>
  <si>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</si>
  <si>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</si>
  <si>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</si>
  <si>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</si>
  <si>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</si>
  <si>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</si>
  <si>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</si>
  <si>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</si>
  <si>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</si>
  <si>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</si>
  <si>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</si>
  <si>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</si>
  <si>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</si>
  <si>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</si>
  <si>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</si>
  <si>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</si>
  <si>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</si>
  <si>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</si>
  <si>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</si>
  <si>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</si>
  <si>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</si>
  <si>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</si>
  <si>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</si>
  <si>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</si>
  <si>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</si>
  <si>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</si>
  <si>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</si>
  <si>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</si>
  <si>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</si>
  <si>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</si>
  <si>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</si>
  <si>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</si>
  <si>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</si>
  <si>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</si>
  <si>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</si>
  <si>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</si>
  <si>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</si>
  <si>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</si>
  <si>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</si>
  <si>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</si>
  <si>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</si>
  <si>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</si>
  <si>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</si>
  <si>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</si>
  <si>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</si>
  <si>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</si>
  <si>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</si>
  <si>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</si>
  <si>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</si>
  <si>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</si>
  <si>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</si>
  <si>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</si>
  <si>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</si>
  <si>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</si>
  <si>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</si>
  <si>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</si>
  <si>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</si>
  <si>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</si>
  <si>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</si>
  <si>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</si>
  <si>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</si>
  <si>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</si>
  <si>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</si>
  <si>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</si>
  <si>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</si>
  <si>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</si>
  <si>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</si>
  <si>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</si>
  <si>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</si>
  <si>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</si>
  <si>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</si>
  <si>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</si>
  <si>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</si>
  <si>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</si>
  <si>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</si>
  <si>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</si>
  <si>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</si>
  <si>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</si>
  <si>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</si>
  <si>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</si>
  <si>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</si>
  <si>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</si>
  <si>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</si>
  <si>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</si>
  <si>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</si>
  <si>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</si>
  <si>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</si>
  <si>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</si>
  <si>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</si>
  <si>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</si>
  <si>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</si>
  <si>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</si>
  <si>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</si>
  <si>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</si>
  <si>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</si>
  <si>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</si>
  <si>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</si>
  <si>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</si>
  <si>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</si>
  <si>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</si>
  <si>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</si>
  <si>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</si>
  <si>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</si>
  <si>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</si>
  <si>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</si>
  <si>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</si>
  <si>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</si>
  <si>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</si>
  <si>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</si>
  <si>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</si>
  <si>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</si>
  <si>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</si>
  <si>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</si>
  <si>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</si>
  <si>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</si>
  <si>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</si>
  <si>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</si>
  <si>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</si>
  <si>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</si>
  <si>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</si>
  <si>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</si>
  <si>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</si>
  <si>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</si>
  <si>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</si>
  <si>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</si>
  <si>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</si>
  <si>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</si>
  <si>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</si>
  <si>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</si>
  <si>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</si>
  <si>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</si>
  <si>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</si>
  <si>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</si>
  <si>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</si>
  <si>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</si>
  <si>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</si>
  <si>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</si>
  <si>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</si>
  <si>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</si>
  <si>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</si>
  <si>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</si>
  <si>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</si>
  <si>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</si>
  <si>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</si>
  <si>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</si>
  <si>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</si>
  <si>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</si>
  <si>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</si>
  <si>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</si>
  <si>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</si>
  <si>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</si>
  <si>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</si>
  <si>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</si>
  <si>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</si>
  <si>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</si>
  <si>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</si>
  <si>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</si>
  <si>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</si>
  <si>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</si>
  <si>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</si>
  <si>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</si>
  <si>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</si>
  <si>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</si>
  <si>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</si>
  <si>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</si>
  <si>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</si>
  <si>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</si>
  <si>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</si>
  <si>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</si>
  <si>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</si>
  <si>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</si>
  <si>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</si>
  <si>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</si>
  <si>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</si>
  <si>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</si>
  <si>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</si>
  <si>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</si>
  <si>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</si>
  <si>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</si>
  <si>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</si>
  <si>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</si>
  <si>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</si>
  <si>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</si>
  <si>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</si>
  <si>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</si>
  <si>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</si>
  <si>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</si>
  <si>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</si>
  <si>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</si>
  <si>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</si>
  <si>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</si>
  <si>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</si>
  <si>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</si>
  <si>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</si>
  <si>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</si>
  <si>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</si>
  <si>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</si>
  <si>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</si>
  <si>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</si>
  <si>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</si>
  <si>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</si>
  <si>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</si>
  <si>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</si>
  <si>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</si>
  <si>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</si>
  <si>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</si>
  <si>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</si>
  <si>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</si>
  <si>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</si>
  <si>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</si>
  <si>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</si>
  <si>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</si>
  <si>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</si>
  <si>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</si>
  <si>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</si>
  <si>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</si>
  <si>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</si>
  <si>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</si>
  <si>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</si>
  <si>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</si>
  <si>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</si>
  <si>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</si>
  <si>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</si>
  <si>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</si>
  <si>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</si>
  <si>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</si>
  <si>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</si>
  <si>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</si>
  <si>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</si>
  <si>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</si>
  <si>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</si>
  <si>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</si>
  <si>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</si>
  <si>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</si>
  <si>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</si>
  <si>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</si>
  <si>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</si>
  <si>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</si>
  <si>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</si>
  <si>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</si>
  <si>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</si>
  <si>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</si>
  <si>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</si>
  <si>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</si>
  <si>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</si>
  <si>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</si>
  <si>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</si>
  <si>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</si>
  <si>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</si>
  <si>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</si>
  <si>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</si>
  <si>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</si>
  <si>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</si>
  <si>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</si>
  <si>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</si>
  <si>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</si>
  <si>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</si>
  <si>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</si>
  <si>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</si>
  <si>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</si>
  <si>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</si>
  <si>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</si>
  <si>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</si>
  <si>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</si>
  <si>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</si>
  <si>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</si>
  <si>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</si>
  <si>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</si>
  <si>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</si>
  <si>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</si>
  <si>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</si>
  <si>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</si>
  <si>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</si>
  <si>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</si>
  <si>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</si>
  <si>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</si>
  <si>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</si>
  <si>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</si>
  <si>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</si>
  <si>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</si>
  <si>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</si>
  <si>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</si>
  <si>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</si>
  <si>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</si>
  <si>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</si>
  <si>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</si>
  <si>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</si>
  <si>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</si>
  <si>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</si>
  <si>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</si>
  <si>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</si>
  <si>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</si>
  <si>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</si>
  <si>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</si>
  <si>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</si>
  <si>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</si>
  <si>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</si>
  <si>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</si>
  <si>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</si>
  <si>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</si>
  <si>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</si>
  <si>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</si>
  <si>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</si>
  <si>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</si>
  <si>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</si>
  <si>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</si>
  <si>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</si>
  <si>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</si>
  <si>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</si>
  <si>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</si>
  <si>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</si>
  <si>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</si>
  <si>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</si>
  <si>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</si>
  <si>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</si>
  <si>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</si>
  <si>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</si>
  <si>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</si>
  <si>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</si>
  <si>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</si>
  <si>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</si>
  <si>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</si>
  <si>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</si>
  <si>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</si>
  <si>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</si>
  <si>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</si>
  <si>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</si>
  <si>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</si>
  <si>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</si>
  <si>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</si>
  <si>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</si>
  <si>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</si>
  <si>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</si>
  <si>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</si>
  <si>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</si>
  <si>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</si>
  <si>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</si>
  <si>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</si>
  <si>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</si>
  <si>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</si>
  <si>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</si>
  <si>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</si>
  <si>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</si>
  <si>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</si>
  <si>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</si>
  <si>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</si>
  <si>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</si>
  <si>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</si>
  <si>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</si>
  <si>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</si>
  <si>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</si>
  <si>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</si>
  <si>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</si>
  <si>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</si>
  <si>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</si>
  <si>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</si>
  <si>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</si>
  <si>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</si>
  <si>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</si>
  <si>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</si>
  <si>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</si>
  <si>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</si>
  <si>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</si>
  <si>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</si>
  <si>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</si>
  <si>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</si>
  <si>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</si>
  <si>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</si>
  <si>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</si>
  <si>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</si>
  <si>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</si>
  <si>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</si>
  <si>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</si>
  <si>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</si>
  <si>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</si>
  <si>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</si>
  <si>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</si>
  <si>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</si>
  <si>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</si>
  <si>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</si>
  <si>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</si>
  <si>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</si>
  <si>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</si>
  <si>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</si>
  <si>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</si>
  <si>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</si>
  <si>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</si>
  <si>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</si>
  <si>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</si>
  <si>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</si>
  <si>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</si>
  <si>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</si>
  <si>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</si>
  <si>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</si>
  <si>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</si>
  <si>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</si>
  <si>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</si>
  <si>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</si>
  <si>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</si>
  <si>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</si>
  <si>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</si>
  <si>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</si>
  <si>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</si>
  <si>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</si>
  <si>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</si>
  <si>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</si>
  <si>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</si>
  <si>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</si>
  <si>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</si>
  <si>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</si>
  <si>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</si>
  <si>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</si>
  <si>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</si>
  <si>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</si>
  <si>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</si>
  <si>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</si>
  <si>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</si>
  <si>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</si>
  <si>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</si>
  <si>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</si>
  <si>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</si>
  <si>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</si>
  <si>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</si>
  <si>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</si>
  <si>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</si>
  <si>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</si>
  <si>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</si>
  <si>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</si>
  <si>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</si>
  <si>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</si>
  <si>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</si>
  <si>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</si>
  <si>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</si>
  <si>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</si>
  <si>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</si>
  <si>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</si>
  <si>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</si>
  <si>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</si>
  <si>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</si>
  <si>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</si>
  <si>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</si>
  <si>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</si>
  <si>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</si>
  <si>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</si>
  <si>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</si>
  <si>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</si>
  <si>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</si>
  <si>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</si>
  <si>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</si>
  <si>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</si>
  <si>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</si>
  <si>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</si>
  <si>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</si>
  <si>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</si>
  <si>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</si>
  <si>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</si>
  <si>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</si>
  <si>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</si>
  <si>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</si>
  <si>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</si>
  <si>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</si>
  <si>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</si>
  <si>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</si>
  <si>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</si>
  <si>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</si>
  <si>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</si>
  <si>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</si>
  <si>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</si>
  <si>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</si>
  <si>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</si>
  <si>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</si>
  <si>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</si>
  <si>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</si>
  <si>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</si>
  <si>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</si>
  <si>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</si>
  <si>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</si>
  <si>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</si>
  <si>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</si>
  <si>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</si>
  <si>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</si>
  <si>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</si>
  <si>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</si>
  <si>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</si>
  <si>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</si>
  <si>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</si>
  <si>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</si>
  <si>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</si>
  <si>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</si>
  <si>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</si>
  <si>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</si>
  <si>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</si>
  <si>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</si>
  <si>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</si>
  <si>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</si>
  <si>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</si>
  <si>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</si>
  <si>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</si>
  <si>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</si>
  <si>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</si>
  <si>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</si>
  <si>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</si>
  <si>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</si>
  <si>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</si>
  <si>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</si>
  <si>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</si>
  <si>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</si>
  <si>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</si>
  <si>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</si>
  <si>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</si>
  <si>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</si>
  <si>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</si>
  <si>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</si>
  <si>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</si>
  <si>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</si>
  <si>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</si>
  <si>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</si>
  <si>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</si>
  <si>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</si>
  <si>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</si>
  <si>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</si>
  <si>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</si>
  <si>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</si>
  <si>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</si>
  <si>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</si>
  <si>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</si>
  <si>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</si>
  <si>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</si>
  <si>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</si>
  <si>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</si>
  <si>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</si>
  <si>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</si>
  <si>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</si>
  <si>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</si>
  <si>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</si>
  <si>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</si>
  <si>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</si>
  <si>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</si>
  <si>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</si>
  <si>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</si>
  <si>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</si>
  <si>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</si>
  <si>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</si>
  <si>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</si>
  <si>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</si>
  <si>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</si>
  <si>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</si>
  <si>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</si>
  <si>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</si>
  <si>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</si>
  <si>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</si>
  <si>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</si>
  <si>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</si>
  <si>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</si>
  <si>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</si>
  <si>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</si>
  <si>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</si>
  <si>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</si>
  <si>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</si>
  <si>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</si>
  <si>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</si>
  <si>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</si>
  <si>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</si>
  <si>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</si>
  <si>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</si>
  <si>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</si>
  <si>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</si>
  <si>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</si>
  <si>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</si>
  <si>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</si>
  <si>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</si>
  <si>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</si>
  <si>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</si>
  <si>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</si>
  <si>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</si>
  <si>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</si>
  <si>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</si>
  <si>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</si>
  <si>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</si>
  <si>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</si>
  <si>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</si>
  <si>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</si>
  <si>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</si>
  <si>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</si>
  <si>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</si>
  <si>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</si>
  <si>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</si>
  <si>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</si>
  <si>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</si>
  <si>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</si>
  <si>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</si>
  <si>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</si>
  <si>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</si>
  <si>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</si>
  <si>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</si>
  <si>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</si>
  <si>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</si>
  <si>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</si>
  <si>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</si>
  <si>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</si>
  <si>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</si>
  <si>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</si>
  <si>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</si>
  <si>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</si>
  <si>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</si>
  <si>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</si>
  <si>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</si>
  <si>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</si>
  <si>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</si>
  <si>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</si>
  <si>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</si>
  <si>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</si>
  <si>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</si>
  <si>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</si>
  <si>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</si>
  <si>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</si>
  <si>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</si>
  <si>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</si>
  <si>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</si>
  <si>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</si>
  <si>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</si>
  <si>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</si>
  <si>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</si>
  <si>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</si>
  <si>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</si>
  <si>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</si>
  <si>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</si>
  <si>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</si>
  <si>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</si>
  <si>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</si>
  <si>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</si>
  <si>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</si>
  <si>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</si>
  <si>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</si>
  <si>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</si>
  <si>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</si>
  <si>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</si>
  <si>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</si>
  <si>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</si>
  <si>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</si>
  <si>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</si>
  <si>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</si>
  <si>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</si>
  <si>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</si>
  <si>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</si>
  <si>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</si>
  <si>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</si>
  <si>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</si>
  <si>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</si>
  <si>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</si>
  <si>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</si>
  <si>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</si>
  <si>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</si>
  <si>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</si>
  <si>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</si>
  <si>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</si>
  <si>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</si>
  <si>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</si>
  <si>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</si>
  <si>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</si>
  <si>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</si>
  <si>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</si>
  <si>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</si>
  <si>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</si>
  <si>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</si>
  <si>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</si>
  <si>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</si>
  <si>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</si>
  <si>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</si>
  <si>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</si>
  <si>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</si>
  <si>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</si>
  <si>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</si>
  <si>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</si>
  <si>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</si>
  <si>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</si>
  <si>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</si>
  <si>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</si>
  <si>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</si>
  <si>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</si>
  <si>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</si>
  <si>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</si>
  <si>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</si>
  <si>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</si>
  <si>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</si>
  <si>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</si>
  <si>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</si>
  <si>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</si>
  <si>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</si>
  <si>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</si>
  <si>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</si>
  <si>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</si>
  <si>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</si>
  <si>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</si>
  <si>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</si>
  <si>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</si>
  <si>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</si>
  <si>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</si>
  <si>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</si>
  <si>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</si>
  <si>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</si>
  <si>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</si>
  <si>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</si>
  <si>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</si>
  <si>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</si>
  <si>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</si>
  <si>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</si>
  <si>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</si>
  <si>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</si>
  <si>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</si>
  <si>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</si>
  <si>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</si>
  <si>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</si>
  <si>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</si>
  <si>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</si>
  <si>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</si>
  <si>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</si>
  <si>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</si>
  <si>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</si>
  <si>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</si>
  <si>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</si>
  <si>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</si>
  <si>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</si>
  <si>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</si>
  <si>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</si>
  <si>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</si>
  <si>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</si>
  <si>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</si>
  <si>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</si>
  <si>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</si>
  <si>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</si>
  <si>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</si>
  <si>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</si>
  <si>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</si>
  <si>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</si>
  <si>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</si>
  <si>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</si>
  <si>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</si>
  <si>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</si>
  <si>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</si>
  <si>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</si>
  <si>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</si>
  <si>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</si>
  <si>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</si>
  <si>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</si>
  <si>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</si>
  <si>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</si>
  <si>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</si>
  <si>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</si>
  <si>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</si>
  <si>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</si>
  <si>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</si>
  <si>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</si>
  <si>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</si>
  <si>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</si>
  <si>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</si>
  <si>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</si>
  <si>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</si>
  <si>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</si>
  <si>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</si>
  <si>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</si>
  <si>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</si>
  <si>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</si>
  <si>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</si>
  <si>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</si>
  <si>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</si>
  <si>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</si>
  <si>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</si>
  <si>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</si>
  <si>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</si>
  <si>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</si>
  <si>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</si>
  <si>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</si>
  <si>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</si>
  <si>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</si>
  <si>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</si>
  <si>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</si>
  <si>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</si>
  <si>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</si>
  <si>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</si>
  <si>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</si>
  <si>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</si>
  <si>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</si>
  <si>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</si>
  <si>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</si>
  <si>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</si>
  <si>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</si>
  <si>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</si>
  <si>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</si>
  <si>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</si>
  <si>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</si>
  <si>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</si>
  <si>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</si>
  <si>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</si>
  <si>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</si>
  <si>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</si>
  <si>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</si>
  <si>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</si>
  <si>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</si>
  <si>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</si>
  <si>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</si>
  <si>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</si>
  <si>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</si>
  <si>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</si>
  <si>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</si>
  <si>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</si>
  <si>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</si>
  <si>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</si>
  <si>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</si>
  <si>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</si>
  <si>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</si>
  <si>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</si>
  <si>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</si>
  <si>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</si>
  <si>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</si>
  <si>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</si>
  <si>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</si>
  <si>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</si>
  <si>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</si>
  <si>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</si>
  <si>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</si>
  <si>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</si>
  <si>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</si>
  <si>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</si>
  <si>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</si>
  <si>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</si>
  <si>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</si>
  <si>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</si>
  <si>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</si>
  <si>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</si>
  <si>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</si>
  <si>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</si>
  <si>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</si>
  <si>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</si>
  <si>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</si>
  <si>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</si>
  <si>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</si>
  <si>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</si>
  <si>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</si>
  <si>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</si>
  <si>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</si>
  <si>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</si>
  <si>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</si>
  <si>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</si>
  <si>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</si>
  <si>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</si>
  <si>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</si>
  <si>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</si>
  <si>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</si>
  <si>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</si>
  <si>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</si>
  <si>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</si>
  <si>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</si>
  <si>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</si>
  <si>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</si>
  <si>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</si>
  <si>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</si>
  <si>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</si>
  <si>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</si>
  <si>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</si>
  <si>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</si>
  <si>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</si>
  <si>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</si>
  <si>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</si>
  <si>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</si>
  <si>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</si>
  <si>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</si>
  <si>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</si>
  <si>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</si>
  <si>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</si>
  <si>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</si>
  <si>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</si>
  <si>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</si>
  <si>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</si>
  <si>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</si>
  <si>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</si>
  <si>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</si>
  <si>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</si>
  <si>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</si>
  <si>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</si>
  <si>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</si>
  <si>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</si>
  <si>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</si>
  <si>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</si>
  <si>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</si>
  <si>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</si>
  <si>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</si>
  <si>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</si>
  <si>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</si>
  <si>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</si>
  <si>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</si>
  <si>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</si>
  <si>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</si>
  <si>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</si>
  <si>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</si>
  <si>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</si>
  <si>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</si>
  <si>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</si>
  <si>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</si>
  <si>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</si>
  <si>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</si>
  <si>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</si>
  <si>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</si>
  <si>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</si>
  <si>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</si>
  <si>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</si>
  <si>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</si>
  <si>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</si>
  <si>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</si>
  <si>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</si>
  <si>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</si>
  <si>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</si>
  <si>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</si>
  <si>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</si>
  <si>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</si>
  <si>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</si>
  <si>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</si>
  <si>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</si>
  <si>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</si>
  <si>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</si>
  <si>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</si>
  <si>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</si>
  <si>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</si>
  <si>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</si>
  <si>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</si>
  <si>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</si>
  <si>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</si>
  <si>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</si>
  <si>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</si>
  <si>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</si>
  <si>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</si>
  <si>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</si>
  <si>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</si>
  <si>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</si>
  <si>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</si>
  <si>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</si>
  <si>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</si>
  <si>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</si>
  <si>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</si>
  <si>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</si>
  <si>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</si>
  <si>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</si>
  <si>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</si>
  <si>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</si>
  <si>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</si>
  <si>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</si>
  <si>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</si>
  <si>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</si>
  <si>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</si>
  <si>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</si>
  <si>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</si>
  <si>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</si>
  <si>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</si>
  <si>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</si>
  <si>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</si>
  <si>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</si>
  <si>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</si>
  <si>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</si>
  <si>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</si>
  <si>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</si>
  <si>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</si>
  <si>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</si>
  <si>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</si>
  <si>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</si>
  <si>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</si>
  <si>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</si>
  <si>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</si>
  <si>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</si>
  <si>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</si>
  <si>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</si>
  <si>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</si>
  <si>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</si>
  <si>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</si>
  <si>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</si>
  <si>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</si>
  <si>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</si>
  <si>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</si>
  <si>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</si>
  <si>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</si>
  <si>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</si>
  <si>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</si>
  <si>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</si>
  <si>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</si>
  <si>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</si>
  <si>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</si>
  <si>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</si>
  <si>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</si>
  <si>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</si>
  <si>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</si>
  <si>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</si>
  <si>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</si>
  <si>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</si>
  <si>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</si>
  <si>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</si>
  <si>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</si>
  <si>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</si>
  <si>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</si>
  <si>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</si>
  <si>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</si>
  <si>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</si>
  <si>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</si>
  <si>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</si>
  <si>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</si>
  <si>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</si>
  <si>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</si>
  <si>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</si>
  <si>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</si>
  <si>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</si>
  <si>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</si>
  <si>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</si>
  <si>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</si>
  <si>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</si>
  <si>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</si>
  <si>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</si>
  <si>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</si>
  <si>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</si>
  <si>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</si>
  <si>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</si>
  <si>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</si>
  <si>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</si>
  <si>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</si>
  <si>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</si>
  <si>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</si>
  <si>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</si>
  <si>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</si>
  <si>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</si>
  <si>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</si>
  <si>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</si>
  <si>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</si>
  <si>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</si>
  <si>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</si>
  <si>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</si>
  <si>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</si>
  <si>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</si>
  <si>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</si>
  <si>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</si>
  <si>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</si>
  <si>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</si>
  <si>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</si>
  <si>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</si>
  <si>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</si>
  <si>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</si>
  <si>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</si>
  <si>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</si>
  <si>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</si>
  <si>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</si>
  <si>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</si>
  <si>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</si>
  <si>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</si>
  <si>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</si>
  <si>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</si>
  <si>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</si>
  <si>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</si>
  <si>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</si>
  <si>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</si>
  <si>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</si>
  <si>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</si>
  <si>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</si>
  <si>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</si>
  <si>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</si>
  <si>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</si>
  <si>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</si>
  <si>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</si>
  <si>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</si>
  <si>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</si>
  <si>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</si>
  <si>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</si>
  <si>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</si>
  <si>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</si>
  <si>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</si>
  <si>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</si>
  <si>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</si>
  <si>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</si>
  <si>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</si>
  <si>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</si>
  <si>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</si>
  <si>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</si>
  <si>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</si>
  <si>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</si>
  <si>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</si>
  <si>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</si>
  <si>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</si>
  <si>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</si>
  <si>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</si>
  <si>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</si>
  <si>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</si>
  <si>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</si>
  <si>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</si>
  <si>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</si>
  <si>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</si>
  <si>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</si>
  <si>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</si>
  <si>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</si>
  <si>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</si>
  <si>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</si>
  <si>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</si>
  <si>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</si>
  <si>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</si>
  <si>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</si>
  <si>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</si>
  <si>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</si>
  <si>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</si>
  <si>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</si>
  <si>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</si>
  <si>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</si>
  <si>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</si>
  <si>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</si>
  <si>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</si>
  <si>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</si>
  <si>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</si>
  <si>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</si>
  <si>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</si>
  <si>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</si>
  <si>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</si>
  <si>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</si>
  <si>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</si>
  <si>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</si>
  <si>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</si>
  <si>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</si>
  <si>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</si>
  <si>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</si>
  <si>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</si>
  <si>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</si>
  <si>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</si>
  <si>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</si>
  <si>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</si>
  <si>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</si>
  <si>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</si>
  <si>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</si>
  <si>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</si>
  <si>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</si>
  <si>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</si>
  <si>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</si>
  <si>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</si>
  <si>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</si>
  <si>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</si>
  <si>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</si>
  <si>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</si>
  <si>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</si>
  <si>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</si>
  <si>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</si>
  <si>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</si>
  <si>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</si>
  <si>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</si>
  <si>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</si>
  <si>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</si>
  <si>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</si>
  <si>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</si>
  <si>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</si>
  <si>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</si>
  <si>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</si>
  <si>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</si>
  <si>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</si>
  <si>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</si>
  <si>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</si>
  <si>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</si>
  <si>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</si>
  <si>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</si>
  <si>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</si>
  <si>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</si>
  <si>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</si>
  <si>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</si>
  <si>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</si>
  <si>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</si>
  <si>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</si>
  <si>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</si>
  <si>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</si>
  <si>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</si>
  <si>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</si>
  <si>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</si>
  <si>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</si>
  <si>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</si>
  <si>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</si>
  <si>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</si>
  <si>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</si>
  <si>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</si>
  <si>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</si>
  <si>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</si>
  <si>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</si>
  <si>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</si>
  <si>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</si>
  <si>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</si>
  <si>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</si>
  <si>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</si>
  <si>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</si>
  <si>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</si>
  <si>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</si>
  <si>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</si>
  <si>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</si>
  <si>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</si>
  <si>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</si>
  <si>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</si>
  <si>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</si>
  <si>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</si>
  <si>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</si>
  <si>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</si>
  <si>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</si>
  <si>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</si>
  <si>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</si>
  <si>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</si>
  <si>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</si>
  <si>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</si>
  <si>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</si>
  <si>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</si>
  <si>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</si>
  <si>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</si>
  <si>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</si>
  <si>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</si>
  <si>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</si>
  <si>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</si>
  <si>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</si>
  <si>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</si>
  <si>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</si>
  <si>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</si>
  <si>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</si>
  <si>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</si>
  <si>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</si>
  <si>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</si>
  <si>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</si>
  <si>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</si>
  <si>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</si>
  <si>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</si>
  <si>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</si>
  <si>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</si>
  <si>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</si>
  <si>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</si>
  <si>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</si>
  <si>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</si>
  <si>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</si>
  <si>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</si>
  <si>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</si>
  <si>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</si>
  <si>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</si>
  <si>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</si>
  <si>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</si>
  <si>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</si>
  <si>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</si>
  <si>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</si>
  <si>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</si>
  <si>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</si>
  <si>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</si>
  <si>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</si>
  <si>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</si>
  <si>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</si>
  <si>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</si>
  <si>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</si>
  <si>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</si>
  <si>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</si>
  <si>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</si>
  <si>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</si>
  <si>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</si>
  <si>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</si>
  <si>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</si>
  <si>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</si>
  <si>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</si>
  <si>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</si>
  <si>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</si>
  <si>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</si>
  <si>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</si>
  <si>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</si>
  <si>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</si>
  <si>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</si>
  <si>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</si>
  <si>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</si>
  <si>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</si>
  <si>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</si>
  <si>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</si>
  <si>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</si>
  <si>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</si>
  <si>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</si>
  <si>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</si>
  <si>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</si>
  <si>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</si>
  <si>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</si>
  <si>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</si>
  <si>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</si>
  <si>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</si>
  <si>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</si>
  <si>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</si>
  <si>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</si>
  <si>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</si>
  <si>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</si>
  <si>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</si>
  <si>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</si>
  <si>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</si>
  <si>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</si>
  <si>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</si>
  <si>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</si>
  <si>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</si>
  <si>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</si>
  <si>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</si>
  <si>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</si>
  <si>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</si>
  <si>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</si>
  <si>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</si>
  <si>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</si>
  <si>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</si>
  <si>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</si>
  <si>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</si>
  <si>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</si>
  <si>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</si>
  <si>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</si>
  <si>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</si>
  <si>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</si>
  <si>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</si>
  <si>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</si>
  <si>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</si>
  <si>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</si>
  <si>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</si>
  <si>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</si>
  <si>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</si>
  <si>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</si>
  <si>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</si>
  <si>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</si>
  <si>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</si>
  <si>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</si>
  <si>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</si>
  <si>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</si>
  <si>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</si>
  <si>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</si>
  <si>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</si>
  <si>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</si>
  <si>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</si>
  <si>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</si>
  <si>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</si>
  <si>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</si>
  <si>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</si>
  <si>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</si>
  <si>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</si>
  <si>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</si>
  <si>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</si>
  <si>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</si>
  <si>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</si>
  <si>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</si>
  <si>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</si>
  <si>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</si>
  <si>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</si>
  <si>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</si>
  <si>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</si>
  <si>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</si>
  <si>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</si>
  <si>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</si>
  <si>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</si>
  <si>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</si>
  <si>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</si>
  <si>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</si>
  <si>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</si>
  <si>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</si>
  <si>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</si>
  <si>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</si>
  <si>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</si>
  <si>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</si>
  <si>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</si>
  <si>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</si>
  <si>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</si>
  <si>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</si>
  <si>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</si>
  <si>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</si>
  <si>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</si>
  <si>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</si>
  <si>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</si>
  <si>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</si>
  <si>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</si>
  <si>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</si>
  <si>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</si>
  <si>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</si>
  <si>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</si>
  <si>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</si>
  <si>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</si>
  <si>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</si>
  <si>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</si>
  <si>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</si>
  <si>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</si>
  <si>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</si>
  <si>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</si>
  <si>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</si>
  <si>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</si>
  <si>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</si>
  <si>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</si>
  <si>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</si>
  <si>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</si>
  <si>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</si>
  <si>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</si>
  <si>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</si>
  <si>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</si>
  <si>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</si>
  <si>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</si>
  <si>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</si>
  <si>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</si>
  <si>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</si>
  <si>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</si>
  <si>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</si>
  <si>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</si>
  <si>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</si>
  <si>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</si>
  <si>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</si>
  <si>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</si>
  <si>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</si>
  <si>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</si>
  <si>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</si>
  <si>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</si>
  <si>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</si>
  <si>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</si>
  <si>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</si>
  <si>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</si>
  <si>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</si>
  <si>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</si>
  <si>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</si>
  <si>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</si>
  <si>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</si>
  <si>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</si>
  <si>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</si>
  <si>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</si>
  <si>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</si>
  <si>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</si>
  <si>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</si>
  <si>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</si>
  <si>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</si>
  <si>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</si>
  <si>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</si>
  <si>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</si>
  <si>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</si>
  <si>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</si>
  <si>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</si>
  <si>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</si>
  <si>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</si>
  <si>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</si>
  <si>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</si>
  <si>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</si>
  <si>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</si>
  <si>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</si>
  <si>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</si>
  <si>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</si>
  <si>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</si>
  <si>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</si>
  <si>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</si>
  <si>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</si>
  <si>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</si>
  <si>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</si>
  <si>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</si>
  <si>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</si>
  <si>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</si>
  <si>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</si>
  <si>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</si>
  <si>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</si>
  <si>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</si>
  <si>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</si>
  <si>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</si>
  <si>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</si>
  <si>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</si>
  <si>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</si>
  <si>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</si>
  <si>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</si>
  <si>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</si>
  <si>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</si>
  <si>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</si>
  <si>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</si>
  <si>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</si>
  <si>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</si>
  <si>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</si>
  <si>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</si>
  <si>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</si>
  <si>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</si>
  <si>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</si>
  <si>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</si>
  <si>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</si>
  <si>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</si>
  <si>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</si>
  <si>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</si>
  <si>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</si>
  <si>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</si>
  <si>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</si>
  <si>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</si>
  <si>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</si>
  <si>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</si>
  <si>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</si>
  <si>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</si>
  <si>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</si>
  <si>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</si>
  <si>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</si>
  <si>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</si>
  <si>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</si>
  <si>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</si>
  <si>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</si>
  <si>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</si>
  <si>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</si>
  <si>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</si>
  <si>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</si>
  <si>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</si>
  <si>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</si>
  <si>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</si>
  <si>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</si>
  <si>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</si>
  <si>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</si>
  <si>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</si>
  <si>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</si>
  <si>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</si>
  <si>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</si>
  <si>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</si>
  <si>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</si>
  <si>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</si>
  <si>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</si>
  <si>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</si>
  <si>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</si>
  <si>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</si>
  <si>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</si>
  <si>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</si>
  <si>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</si>
  <si>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</si>
  <si>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</si>
  <si>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</si>
  <si>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</si>
  <si>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</si>
  <si>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</si>
  <si>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</si>
  <si>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</si>
  <si>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</si>
  <si>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</si>
  <si>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</si>
  <si>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</si>
  <si>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</si>
  <si>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</si>
  <si>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</si>
  <si>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</si>
  <si>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</si>
  <si>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</si>
  <si>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</si>
  <si>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</si>
  <si>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</si>
  <si>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</si>
  <si>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</si>
  <si>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</si>
  <si>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</si>
  <si>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</si>
  <si>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</si>
  <si>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</si>
  <si>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</si>
  <si>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</si>
  <si>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</si>
  <si>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</si>
  <si>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</si>
  <si>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</si>
  <si>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</si>
  <si>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</si>
  <si>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</si>
  <si>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</si>
  <si>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</si>
  <si>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</si>
  <si>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</si>
  <si>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</si>
  <si>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</si>
  <si>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</si>
  <si>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</si>
  <si>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</si>
  <si>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</si>
  <si>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</si>
  <si>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</si>
  <si>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</si>
  <si>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</si>
  <si>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</si>
  <si>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</si>
  <si>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</si>
  <si>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</si>
  <si>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</si>
  <si>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</si>
  <si>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</si>
  <si>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</si>
  <si>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</si>
  <si>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</si>
  <si>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</si>
  <si>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</si>
  <si>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</si>
  <si>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</si>
  <si>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</si>
  <si>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</si>
  <si>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</si>
  <si>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</si>
  <si>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</si>
  <si>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</si>
  <si>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</si>
  <si>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</si>
  <si>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</si>
  <si>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</si>
  <si>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</si>
  <si>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</si>
  <si>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</si>
  <si>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</si>
  <si>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</si>
  <si>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</si>
  <si>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</si>
  <si>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</si>
  <si>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</si>
  <si>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</si>
  <si>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</si>
  <si>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</si>
  <si>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</si>
  <si>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</si>
  <si>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</si>
  <si>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</si>
  <si>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</si>
  <si>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</si>
  <si>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</si>
  <si>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</si>
  <si>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</si>
  <si>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</si>
  <si>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</si>
  <si>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</si>
  <si>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</si>
  <si>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</si>
  <si>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</si>
  <si>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</si>
  <si>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</si>
  <si>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</si>
  <si>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</si>
  <si>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</si>
  <si>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</si>
  <si>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</si>
  <si>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</si>
  <si>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</si>
  <si>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</si>
  <si>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</si>
  <si>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</si>
  <si>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</si>
  <si>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</si>
  <si>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</si>
  <si>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</si>
  <si>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</si>
  <si>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</si>
  <si>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</si>
  <si>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</si>
  <si>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</si>
  <si>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</si>
  <si>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</si>
  <si>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</si>
  <si>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</si>
  <si>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</si>
  <si>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</si>
  <si>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</si>
  <si>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</si>
  <si>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</si>
  <si>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</si>
  <si>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</si>
  <si>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</si>
  <si>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</si>
  <si>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</si>
  <si>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</si>
  <si>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</si>
  <si>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</si>
  <si>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</si>
  <si>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</si>
  <si>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</si>
  <si>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</si>
  <si>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</si>
  <si>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</si>
  <si>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</si>
  <si>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</si>
  <si>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</si>
  <si>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</si>
  <si>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</si>
  <si>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</si>
  <si>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</si>
  <si>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</si>
  <si>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</si>
  <si>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</si>
  <si>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</si>
  <si>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</si>
  <si>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</si>
  <si>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</si>
  <si>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</si>
  <si>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</si>
  <si>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</si>
  <si>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</si>
  <si>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</si>
  <si>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</si>
  <si>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</si>
  <si>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</si>
  <si>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</si>
  <si>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</si>
  <si>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</si>
  <si>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</si>
  <si>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</si>
  <si>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</si>
  <si>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</si>
  <si>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</si>
  <si>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</si>
  <si>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</si>
  <si>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</si>
  <si>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</si>
  <si>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</si>
  <si>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</si>
  <si>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</si>
  <si>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</si>
  <si>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</si>
  <si>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</si>
  <si>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</si>
  <si>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</si>
  <si>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</si>
  <si>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</si>
  <si>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</si>
  <si>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</si>
  <si>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</si>
  <si>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</si>
  <si>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</si>
  <si>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</si>
  <si>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</si>
  <si>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</si>
  <si>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</si>
  <si>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</si>
  <si>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</si>
  <si>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</si>
  <si>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</si>
  <si>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</si>
  <si>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</si>
  <si>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</si>
  <si>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</si>
  <si>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</si>
  <si>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</si>
  <si>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</si>
  <si>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</si>
  <si>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</si>
  <si>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</si>
  <si>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</si>
  <si>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</si>
  <si>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</si>
  <si>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</si>
  <si>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</si>
  <si>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</si>
  <si>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</si>
  <si>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</si>
  <si>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</si>
  <si>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</si>
  <si>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</si>
  <si>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</si>
  <si>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</si>
  <si>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</si>
  <si>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</si>
  <si>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</si>
  <si>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</si>
  <si>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</si>
  <si>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</si>
  <si>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</si>
  <si>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</si>
  <si>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</si>
  <si>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</si>
  <si>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</si>
  <si>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</si>
  <si>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</si>
  <si>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</si>
  <si>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</si>
  <si>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</si>
  <si>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</si>
  <si>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</si>
  <si>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</si>
  <si>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</si>
  <si>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</si>
  <si>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</si>
  <si>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</si>
  <si>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</si>
  <si>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</si>
  <si>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</si>
  <si>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</si>
  <si>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</si>
  <si>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</si>
  <si>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</si>
  <si>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</si>
  <si>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</si>
  <si>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</si>
  <si>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</si>
  <si>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</si>
  <si>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</si>
  <si>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</si>
  <si>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</si>
  <si>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</si>
  <si>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</si>
  <si>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</si>
  <si>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</si>
  <si>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</si>
  <si>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</si>
  <si>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</si>
  <si>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</si>
  <si>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</si>
  <si>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</si>
  <si>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</si>
  <si>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</si>
  <si>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</si>
  <si>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</si>
  <si>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</si>
  <si>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</si>
  <si>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</si>
  <si>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</si>
  <si>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</si>
  <si>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</si>
  <si>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</si>
  <si>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</si>
  <si>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</si>
  <si>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</si>
  <si>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</si>
  <si>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</si>
  <si>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</si>
  <si>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</si>
  <si>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</si>
  <si>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</si>
  <si>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</si>
  <si>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</si>
  <si>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</si>
  <si>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</si>
  <si>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</si>
  <si>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</si>
  <si>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</si>
  <si>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</si>
  <si>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</si>
  <si>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</si>
  <si>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</si>
  <si>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</si>
  <si>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</si>
  <si>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</si>
  <si>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</si>
  <si>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</si>
  <si>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</si>
  <si>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</si>
  <si>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</si>
  <si>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</si>
  <si>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</si>
  <si>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</si>
  <si>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</si>
  <si>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</si>
  <si>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</si>
  <si>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</si>
  <si>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</si>
  <si>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</si>
  <si>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</si>
  <si>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</si>
  <si>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</si>
  <si>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</si>
  <si>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</si>
  <si>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</si>
  <si>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</si>
  <si>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</si>
  <si>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</si>
  <si>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</si>
  <si>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</si>
  <si>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</si>
  <si>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</si>
  <si>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</si>
  <si>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</si>
  <si>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</si>
  <si>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</si>
  <si>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</si>
  <si>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</si>
  <si>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</si>
  <si>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</si>
  <si>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</si>
  <si>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</si>
  <si>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</si>
  <si>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</si>
  <si>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</si>
  <si>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</si>
  <si>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</si>
  <si>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</si>
  <si>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</si>
  <si>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</si>
  <si>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</si>
  <si>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</si>
  <si>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</si>
  <si>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</si>
  <si>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</si>
  <si>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</si>
  <si>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</si>
  <si>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</si>
  <si>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</si>
  <si>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</si>
  <si>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</si>
  <si>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</si>
  <si>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</si>
  <si>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</si>
  <si>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</si>
  <si>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</si>
  <si>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</si>
  <si>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</si>
  <si>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</si>
  <si>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</si>
  <si>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</si>
  <si>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</si>
  <si>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</si>
  <si>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</si>
  <si>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</si>
  <si>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</si>
  <si>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</si>
  <si>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</si>
  <si>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</si>
  <si>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</si>
  <si>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</si>
  <si>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</si>
  <si>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</si>
  <si>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</si>
  <si>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</si>
  <si>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</si>
  <si>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</si>
  <si>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</si>
  <si>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</si>
  <si>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</si>
  <si>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</si>
  <si>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</si>
  <si>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</si>
  <si>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</si>
  <si>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</si>
  <si>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</si>
  <si>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</si>
  <si>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</si>
  <si>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</si>
  <si>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</si>
  <si>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</si>
  <si>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</si>
  <si>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</si>
  <si>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</si>
  <si>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</si>
  <si>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</si>
  <si>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</si>
  <si>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</si>
  <si>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</si>
  <si>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</si>
  <si>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</si>
  <si>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</si>
  <si>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</si>
  <si>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</si>
  <si>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</si>
  <si>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</si>
  <si>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</si>
  <si>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</si>
  <si>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</si>
  <si>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</si>
  <si>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</si>
  <si>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</si>
  <si>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</si>
  <si>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</si>
  <si>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</si>
  <si>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</si>
  <si>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</si>
  <si>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</si>
  <si>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</si>
  <si>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</si>
  <si>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</si>
  <si>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</si>
  <si>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</si>
  <si>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</si>
  <si>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</si>
  <si>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</si>
  <si>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</si>
  <si>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</si>
  <si>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</si>
  <si>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</si>
  <si>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</si>
  <si>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</si>
  <si>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</si>
  <si>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</si>
  <si>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</si>
  <si>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</si>
  <si>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</si>
  <si>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</si>
  <si>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</si>
  <si>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</si>
  <si>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</si>
  <si>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</si>
  <si>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</si>
  <si>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</si>
  <si>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</si>
  <si>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</si>
  <si>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</si>
  <si>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</si>
  <si>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</si>
  <si>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</si>
  <si>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</si>
  <si>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</si>
  <si>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</si>
  <si>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</si>
  <si>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</si>
  <si>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</si>
  <si>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</si>
  <si>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</si>
  <si>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</si>
  <si>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</si>
  <si>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</si>
  <si>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</si>
  <si>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</si>
  <si>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</si>
  <si>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</si>
  <si>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</si>
  <si>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</si>
  <si>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</si>
  <si>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</si>
  <si>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</si>
  <si>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</si>
  <si>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</si>
  <si>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</si>
  <si>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</si>
  <si>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</si>
  <si>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</si>
  <si>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</si>
  <si>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</si>
  <si>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</si>
  <si>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</si>
  <si>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</si>
  <si>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</si>
  <si>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</si>
  <si>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</si>
  <si>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</si>
  <si>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</si>
  <si>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</si>
  <si>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</si>
  <si>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</si>
  <si>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</si>
  <si>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</si>
  <si>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</si>
  <si>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</si>
  <si>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</si>
  <si>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</si>
  <si>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</si>
  <si>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</si>
  <si>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</si>
  <si>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</si>
  <si>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</si>
  <si>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</si>
  <si>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</si>
  <si>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</si>
  <si>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</si>
  <si>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</si>
  <si>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</si>
  <si>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</si>
  <si>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</si>
  <si>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</si>
  <si>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</si>
  <si>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</si>
  <si>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</si>
  <si>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</si>
  <si>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</si>
  <si>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</si>
  <si>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</si>
  <si>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</si>
  <si>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</si>
  <si>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</si>
  <si>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</si>
  <si>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</si>
  <si>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</si>
  <si>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</si>
  <si>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</si>
  <si>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</si>
  <si>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</si>
  <si>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</si>
  <si>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</si>
  <si>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</si>
  <si>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</si>
  <si>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</si>
  <si>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</si>
  <si>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</si>
  <si>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</si>
  <si>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</si>
  <si>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</si>
  <si>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</si>
  <si>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</si>
  <si>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</si>
  <si>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</si>
  <si>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</si>
  <si>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</si>
  <si>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</si>
  <si>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</si>
  <si>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</si>
  <si>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</si>
  <si>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</si>
  <si>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</si>
  <si>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</si>
  <si>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</si>
  <si>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</si>
  <si>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</si>
  <si>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</si>
  <si>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</si>
  <si>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</si>
  <si>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</si>
  <si>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</si>
  <si>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</si>
  <si>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</si>
  <si>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</si>
  <si>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</si>
  <si>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</si>
  <si>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</si>
  <si>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</si>
  <si>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</si>
  <si>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</si>
  <si>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</si>
  <si>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</si>
  <si>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</si>
  <si>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</si>
  <si>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</si>
  <si>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</si>
  <si>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</si>
  <si>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</si>
  <si>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</si>
  <si>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</si>
  <si>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</si>
  <si>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</si>
  <si>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</si>
  <si>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</si>
  <si>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</si>
  <si>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</si>
  <si>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</si>
  <si>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</si>
  <si>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</si>
  <si>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</si>
  <si>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</si>
  <si>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</si>
  <si>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</si>
  <si>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</si>
  <si>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</si>
  <si>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</si>
  <si>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</si>
  <si>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</si>
  <si>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</si>
  <si>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</si>
  <si>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</si>
  <si>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</si>
  <si>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</si>
  <si>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</si>
  <si>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</si>
  <si>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</si>
  <si>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</si>
  <si>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</si>
  <si>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</si>
  <si>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</si>
  <si>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</si>
  <si>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</si>
  <si>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</si>
  <si>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</si>
  <si>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</si>
  <si>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</si>
  <si>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</si>
  <si>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</si>
  <si>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</si>
  <si>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</si>
  <si>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</si>
  <si>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</si>
  <si>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</si>
  <si>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</si>
  <si>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</si>
  <si>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</si>
  <si>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</si>
  <si>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</si>
  <si>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</si>
  <si>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</si>
  <si>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</si>
  <si>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</si>
  <si>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</si>
  <si>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</si>
  <si>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</si>
  <si>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</si>
  <si>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</si>
  <si>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</si>
  <si>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</si>
  <si>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</si>
  <si>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</si>
  <si>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</si>
  <si>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</si>
  <si>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</si>
  <si>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</si>
  <si>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</si>
  <si>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</si>
  <si>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</si>
  <si>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</si>
  <si>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</si>
  <si>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</si>
  <si>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</si>
  <si>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</si>
  <si>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</si>
  <si>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</si>
  <si>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</si>
  <si>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</si>
  <si>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</si>
  <si>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</si>
  <si>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</si>
  <si>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</si>
  <si>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</si>
  <si>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</si>
  <si>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</si>
  <si>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</si>
  <si>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</si>
  <si>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</si>
  <si>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</si>
  <si>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</si>
  <si>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</si>
  <si>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</si>
  <si>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</si>
  <si>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</si>
  <si>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</si>
  <si>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</si>
  <si>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</si>
  <si>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</si>
  <si>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</si>
  <si>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</si>
  <si>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</si>
  <si>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</si>
  <si>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</si>
  <si>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</si>
  <si>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</si>
  <si>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</si>
  <si>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</si>
  <si>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</si>
  <si>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</si>
  <si>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</si>
  <si>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</si>
  <si>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</si>
  <si>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</si>
  <si>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</si>
  <si>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</si>
  <si>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</si>
  <si>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</si>
  <si>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</si>
  <si>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</si>
  <si>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</si>
  <si>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</si>
  <si>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</si>
  <si>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</si>
  <si>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</si>
  <si>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</si>
  <si>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</si>
  <si>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</si>
  <si>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</si>
  <si>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</si>
  <si>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</si>
  <si>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</si>
  <si>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</si>
  <si>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</si>
  <si>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</si>
  <si>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</si>
  <si>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</si>
  <si>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</si>
  <si>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</si>
  <si>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</si>
  <si>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</si>
  <si>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</si>
  <si>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</si>
  <si>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</si>
  <si>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</si>
  <si>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</si>
  <si>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</si>
  <si>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</si>
  <si>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</si>
  <si>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</si>
  <si>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</si>
  <si>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</si>
  <si>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</si>
  <si>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</si>
  <si>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</si>
  <si>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</si>
  <si>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</si>
  <si>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</si>
  <si>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</si>
  <si>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</si>
  <si>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</si>
  <si>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</si>
  <si>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</si>
  <si>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</si>
  <si>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</si>
  <si>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</si>
  <si>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</si>
  <si>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</si>
  <si>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</si>
  <si>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</si>
  <si>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</si>
  <si>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</si>
  <si>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</si>
  <si>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</si>
  <si>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</si>
  <si>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</si>
  <si>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</si>
  <si>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</si>
  <si>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</si>
  <si>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</si>
  <si>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</si>
  <si>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</si>
  <si>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</si>
  <si>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</si>
  <si>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</si>
  <si>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</si>
  <si>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</si>
  <si>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</si>
  <si>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</si>
  <si>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</si>
  <si>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</si>
  <si>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</si>
  <si>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</si>
  <si>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</si>
  <si>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</si>
  <si>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</si>
  <si>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</si>
  <si>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</si>
  <si>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</si>
  <si>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</si>
  <si>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</si>
  <si>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</si>
  <si>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</si>
  <si>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</si>
  <si>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</si>
  <si>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</si>
  <si>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</si>
  <si>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</si>
  <si>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</si>
  <si>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</si>
  <si>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</si>
  <si>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</si>
  <si>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</si>
  <si>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</si>
  <si>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</si>
  <si>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</si>
  <si>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</si>
  <si>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</si>
  <si>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</si>
  <si>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</si>
  <si>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</si>
  <si>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</si>
  <si>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</si>
  <si>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</si>
  <si>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</si>
  <si>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</si>
  <si>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</si>
  <si>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</si>
  <si>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</si>
  <si>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</si>
  <si>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</si>
  <si>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</si>
  <si>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</si>
  <si>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</si>
  <si>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</si>
  <si>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</si>
  <si>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</si>
  <si>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</si>
  <si>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</si>
  <si>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</si>
  <si>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</si>
  <si>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</si>
  <si>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</si>
  <si>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</si>
  <si>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</si>
  <si>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</si>
  <si>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</si>
  <si>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</si>
  <si>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</si>
  <si>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</si>
  <si>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</si>
  <si>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</si>
  <si>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</si>
  <si>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</si>
  <si>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</si>
  <si>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</si>
  <si>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</si>
  <si>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</si>
  <si>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</si>
  <si>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</si>
  <si>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</si>
  <si>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</si>
  <si>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</si>
  <si>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</si>
  <si>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</si>
  <si>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</si>
  <si>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</si>
  <si>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</si>
  <si>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</si>
  <si>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</si>
  <si>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</si>
  <si>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</si>
  <si>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</si>
  <si>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</si>
  <si>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</si>
  <si>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</si>
  <si>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</si>
  <si>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</si>
  <si>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</si>
  <si>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</si>
  <si>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</si>
  <si>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</si>
  <si>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</si>
  <si>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</si>
  <si>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</si>
  <si>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</si>
  <si>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</si>
  <si>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</si>
  <si>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</si>
  <si>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</si>
  <si>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</si>
  <si>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</si>
  <si>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</si>
  <si>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</si>
  <si>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</si>
  <si>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</si>
  <si>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</si>
  <si>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</si>
  <si>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</si>
  <si>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</si>
  <si>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</si>
  <si>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</si>
  <si>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</si>
  <si>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</si>
  <si>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</si>
  <si>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</si>
  <si>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</si>
  <si>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</si>
  <si>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</si>
  <si>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</si>
  <si>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</si>
  <si>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</si>
  <si>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</si>
  <si>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</si>
  <si>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</si>
  <si>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</si>
  <si>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</si>
  <si>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</si>
  <si>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</si>
  <si>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</si>
  <si>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</si>
  <si>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</si>
  <si>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</si>
  <si>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</si>
  <si>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</si>
  <si>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</si>
  <si>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</si>
  <si>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</si>
  <si>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</si>
  <si>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</si>
  <si>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</si>
  <si>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</si>
  <si>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</si>
  <si>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</si>
  <si>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</si>
  <si>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</si>
  <si>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</si>
  <si>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</si>
  <si>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</si>
  <si>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</si>
  <si>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</si>
  <si>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</si>
  <si>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</si>
  <si>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</si>
  <si>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</si>
  <si>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</si>
  <si>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</si>
  <si>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</si>
  <si>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</si>
  <si>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</si>
  <si>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</si>
  <si>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</si>
  <si>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</si>
  <si>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</si>
  <si>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</si>
  <si>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</si>
  <si>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</si>
  <si>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</si>
  <si>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</si>
  <si>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</si>
  <si>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</si>
  <si>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</si>
  <si>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</si>
  <si>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</si>
  <si>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</si>
  <si>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</si>
  <si>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</si>
  <si>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</si>
  <si>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</si>
  <si>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</si>
  <si>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</si>
  <si>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</si>
  <si>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</si>
  <si>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</si>
  <si>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</si>
  <si>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</si>
  <si>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</si>
  <si>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</si>
  <si>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</si>
  <si>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</si>
  <si>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</si>
  <si>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</si>
  <si>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</si>
  <si>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</si>
  <si>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</si>
  <si>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</si>
  <si>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</si>
  <si>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</si>
  <si>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</si>
  <si>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</si>
  <si>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</si>
  <si>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</si>
  <si>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</si>
  <si>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</si>
  <si>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</si>
  <si>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</si>
  <si>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</si>
  <si>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</si>
  <si>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</si>
  <si>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</si>
  <si>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</si>
  <si>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</si>
  <si>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</si>
  <si>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</si>
  <si>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</si>
  <si>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</si>
  <si>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</si>
  <si>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</si>
  <si>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</si>
  <si>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</si>
  <si>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</si>
  <si>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</si>
  <si>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</si>
  <si>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</si>
  <si>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</si>
  <si>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</si>
  <si>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</si>
  <si>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</si>
  <si>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</si>
  <si>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</si>
  <si>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</si>
  <si>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</si>
  <si>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</si>
  <si>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</si>
  <si>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</si>
  <si>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</si>
  <si>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</si>
  <si>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</si>
  <si>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</si>
  <si>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</si>
  <si>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</si>
  <si>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</si>
  <si>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</si>
  <si>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</si>
  <si>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</si>
  <si>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</si>
  <si>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</si>
  <si>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</si>
  <si>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</si>
  <si>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</si>
  <si>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</si>
  <si>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</si>
  <si>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</si>
  <si>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</si>
  <si>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</si>
  <si>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</si>
  <si>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</si>
  <si>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</si>
  <si>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</si>
  <si>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</si>
  <si>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</si>
  <si>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</si>
  <si>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</si>
  <si>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</si>
  <si>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</si>
  <si>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</si>
  <si>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</si>
  <si>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</si>
  <si>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</si>
  <si>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</si>
  <si>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</si>
  <si>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</si>
  <si>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</si>
  <si>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</si>
  <si>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</si>
  <si>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</si>
  <si>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</si>
  <si>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</si>
  <si>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</si>
  <si>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</si>
  <si>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</si>
  <si>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</si>
  <si>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</si>
  <si>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</si>
  <si>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</si>
  <si>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</si>
  <si>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</si>
  <si>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</si>
  <si>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</si>
  <si>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</si>
  <si>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</si>
  <si>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</si>
  <si>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</si>
  <si>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</si>
  <si>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</si>
  <si>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</si>
  <si>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</si>
  <si>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</si>
  <si>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</si>
  <si>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</si>
  <si>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</si>
  <si>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</si>
  <si>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</si>
  <si>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</si>
  <si>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</si>
  <si>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</si>
  <si>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</si>
  <si>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</si>
  <si>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</si>
  <si>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</si>
  <si>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</si>
  <si>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</si>
  <si>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</si>
  <si>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</si>
  <si>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</si>
  <si>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</si>
  <si>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</si>
  <si>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</si>
  <si>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</si>
  <si>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</si>
  <si>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</si>
  <si>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</si>
  <si>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</si>
  <si>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</si>
  <si>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</si>
  <si>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</si>
  <si>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</si>
  <si>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</si>
  <si>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</si>
  <si>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</si>
  <si>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</si>
  <si>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</si>
  <si>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</si>
  <si>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</si>
  <si>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</si>
  <si>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</si>
  <si>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</si>
  <si>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</si>
  <si>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</si>
  <si>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</si>
  <si>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</si>
  <si>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</si>
  <si>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</si>
  <si>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</si>
  <si>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</si>
  <si>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</si>
  <si>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</si>
  <si>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</si>
  <si>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</si>
  <si>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</si>
  <si>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</si>
  <si>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</si>
  <si>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</si>
  <si>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</si>
  <si>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</si>
  <si>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</si>
  <si>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</si>
  <si>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</si>
  <si>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</si>
  <si>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</si>
  <si>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</si>
  <si>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</si>
  <si>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</si>
  <si>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</si>
  <si>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</si>
  <si>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</si>
  <si>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</si>
  <si>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</si>
  <si>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</si>
  <si>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</si>
  <si>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</si>
  <si>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</si>
  <si>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</si>
  <si>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</si>
  <si>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</si>
  <si>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</si>
  <si>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</si>
  <si>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</si>
  <si>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</si>
  <si>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</si>
  <si>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</si>
  <si>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</si>
  <si>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</si>
  <si>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</si>
  <si>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</si>
  <si>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</si>
  <si>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</si>
  <si>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</si>
  <si>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</si>
  <si>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</si>
  <si>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</si>
  <si>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</si>
  <si>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</si>
  <si>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</si>
  <si>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</si>
  <si>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</si>
  <si>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</si>
  <si>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</si>
  <si>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</si>
  <si>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</si>
  <si>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</si>
  <si>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</si>
  <si>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</si>
  <si>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</si>
  <si>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</si>
  <si>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</si>
  <si>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</si>
  <si>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</si>
  <si>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</si>
  <si>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</si>
  <si>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</si>
  <si>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</si>
  <si>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</si>
  <si>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</si>
  <si>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</si>
  <si>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</si>
  <si>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</si>
  <si>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</si>
  <si>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</si>
  <si>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</si>
  <si>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</si>
  <si>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</si>
  <si>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</si>
  <si>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</si>
  <si>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</si>
  <si>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</si>
  <si>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</si>
  <si>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</si>
  <si>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</si>
  <si>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</si>
  <si>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</si>
  <si>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</si>
  <si>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</si>
  <si>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</si>
  <si>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</si>
  <si>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</si>
  <si>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</si>
  <si>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</si>
  <si>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</si>
  <si>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</si>
  <si>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</si>
  <si>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</si>
  <si>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</si>
  <si>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</si>
  <si>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</si>
  <si>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</si>
  <si>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</si>
  <si>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</si>
  <si>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</si>
  <si>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</si>
  <si>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</si>
  <si>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</si>
  <si>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</si>
  <si>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</si>
  <si>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</si>
  <si>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</si>
  <si>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</si>
  <si>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</si>
  <si>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</si>
  <si>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</si>
  <si>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</si>
  <si>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</si>
  <si>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</si>
  <si>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</si>
  <si>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</si>
  <si>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</si>
  <si>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</si>
  <si>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</si>
  <si>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</si>
  <si>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</si>
  <si>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</si>
  <si>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</si>
  <si>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</si>
  <si>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</si>
  <si>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</si>
  <si>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</si>
  <si>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</si>
  <si>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</si>
  <si>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</si>
  <si>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</si>
  <si>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</si>
  <si>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</si>
  <si>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</si>
  <si>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</si>
  <si>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</si>
  <si>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</si>
  <si>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</si>
  <si>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</si>
  <si>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</si>
  <si>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</si>
  <si>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</si>
  <si>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</si>
  <si>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</si>
  <si>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</si>
  <si>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</si>
  <si>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</si>
  <si>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</si>
  <si>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</si>
  <si>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</si>
  <si>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</si>
  <si>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</si>
  <si>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</si>
  <si>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</si>
  <si>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</si>
  <si>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</si>
  <si>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</si>
  <si>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</si>
  <si>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</si>
  <si>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</si>
  <si>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</si>
  <si>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</si>
  <si>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</si>
  <si>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</si>
  <si>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</si>
  <si>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</si>
  <si>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</si>
  <si>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</si>
  <si>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</si>
  <si>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</si>
  <si>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</si>
  <si>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</si>
  <si>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</si>
  <si>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</si>
  <si>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</si>
  <si>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</si>
  <si>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</si>
  <si>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</si>
  <si>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</si>
  <si>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</si>
  <si>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</si>
  <si>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</si>
  <si>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</si>
  <si>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</si>
  <si>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</si>
  <si>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</si>
  <si>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</si>
  <si>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</si>
  <si>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</si>
  <si>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ST-MONT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</si>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</sst>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446002</v>
      </c>
      <c r="G10" s="25"/>
      <c r="H10" s="25"/>
    </row>
    <row r="11" customFormat="false" ht="15" hidden="false" customHeight="false" outlineLevel="0" collapsed="false">
      <c r="A11" s="26" t="s">
        <v>5185</v>
      </c>
      <c r="B11" s="30" t="n">
        <v>43706</v>
      </c>
      <c r="D11" s="26" t="s">
        <v>5186</v>
      </c>
      <c r="E11" s="29" t="n">
        <v>6288859</v>
      </c>
      <c r="G11" s="25"/>
      <c r="H11" s="25"/>
    </row>
    <row r="12" customFormat="false" ht="15" hidden="false" customHeight="false" outlineLevel="0" collapsed="false">
      <c r="A12" s="26" t="s">
        <v>5187</v>
      </c>
      <c r="B12" s="29" t="s">
        <v>5188</v>
      </c>
      <c r="D12" s="26" t="s">
        <v>5189</v>
      </c>
      <c r="E12" s="29" t="n">
        <v>445928</v>
      </c>
      <c r="G12" s="25"/>
      <c r="H12" s="25"/>
    </row>
    <row r="13" customFormat="false" ht="17.25" hidden="false" customHeight="true" outlineLevel="0" collapsed="false">
      <c r="A13" s="12"/>
      <c r="B13" s="31"/>
      <c r="D13" s="26" t="s">
        <v>5190</v>
      </c>
      <c r="E13" s="29" t="n">
        <v>6288904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446002</v>
      </c>
    </row>
    <row r="18" customFormat="false" ht="15" hidden="false" customHeight="false" outlineLevel="0" collapsed="false">
      <c r="A18" s="36"/>
      <c r="B18" s="37" t="s">
        <v>5198</v>
      </c>
      <c r="C18" s="38" t="n">
        <f aca="false">E11</f>
        <v>6288859</v>
      </c>
    </row>
    <row r="19" customFormat="false" ht="15" hidden="false" customHeight="false" outlineLevel="0" collapsed="false">
      <c r="A19" s="33" t="s">
        <v>5199</v>
      </c>
      <c r="B19" s="39" t="n">
        <v>94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73</v>
      </c>
      <c r="D35" s="52" t="s">
        <v>5217</v>
      </c>
      <c r="E35" s="53" t="n">
        <v>27</v>
      </c>
    </row>
    <row r="36" s="56" customFormat="true" ht="15" hidden="false" customHeight="true" outlineLevel="0" collapsed="false">
      <c r="A36" s="54" t="s">
        <v>5218</v>
      </c>
      <c r="B36" s="34" t="n">
        <v>70</v>
      </c>
      <c r="C36" s="50"/>
      <c r="D36" s="55" t="s">
        <v>5219</v>
      </c>
      <c r="E36" s="34" t="n">
        <v>30</v>
      </c>
    </row>
    <row r="37" s="56" customFormat="true" ht="15" hidden="false" customHeight="true" outlineLevel="0" collapsed="false">
      <c r="A37" s="54" t="s">
        <v>5220</v>
      </c>
      <c r="B37" s="34" t="n">
        <v>42.2000007629395</v>
      </c>
      <c r="C37" s="50"/>
      <c r="D37" s="55" t="s">
        <v>5221</v>
      </c>
      <c r="E37" s="34" t="n">
        <v>36.7999992370606</v>
      </c>
    </row>
    <row r="38" s="56" customFormat="true" ht="15" hidden="false" customHeight="true" outlineLevel="0" collapsed="false">
      <c r="A38" s="54" t="s">
        <v>5222</v>
      </c>
      <c r="B38" s="34" t="n">
        <v>25</v>
      </c>
      <c r="C38" s="50"/>
      <c r="D38" s="55" t="s">
        <v>5222</v>
      </c>
      <c r="E38" s="34" t="n">
        <v>61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3</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0</v>
      </c>
    </row>
    <row r="58" s="17" customFormat="true" ht="15" hidden="false" customHeight="false" outlineLevel="0" collapsed="false">
      <c r="A58" s="33" t="s">
        <v>5240</v>
      </c>
      <c r="B58" s="62" t="n">
        <v>4</v>
      </c>
      <c r="C58" s="50"/>
      <c r="D58" s="26" t="s">
        <v>5240</v>
      </c>
      <c r="E58" s="62" t="n">
        <v>3</v>
      </c>
    </row>
    <row r="59" s="17" customFormat="true" ht="15" hidden="false" customHeight="false" outlineLevel="0" collapsed="false">
      <c r="A59" s="33" t="s">
        <v>5241</v>
      </c>
      <c r="B59" s="62" t="n">
        <v>3</v>
      </c>
      <c r="C59" s="50"/>
      <c r="D59" s="26" t="s">
        <v>5241</v>
      </c>
      <c r="E59" s="62" t="n">
        <v>3</v>
      </c>
    </row>
    <row r="60" s="17" customFormat="true" ht="15" hidden="false" customHeight="false" outlineLevel="0" collapsed="false">
      <c r="A60" s="33" t="s">
        <v>5242</v>
      </c>
      <c r="B60" s="62" t="n">
        <v>3</v>
      </c>
      <c r="C60" s="50"/>
      <c r="D60" s="26" t="s">
        <v>5242</v>
      </c>
      <c r="E60" s="62" t="n">
        <v>5</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3</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2</v>
      </c>
      <c r="C67" s="50"/>
      <c r="D67" s="26" t="s">
        <v>5247</v>
      </c>
      <c r="E67" s="62" t="n">
        <v>3</v>
      </c>
    </row>
    <row r="68" s="17" customFormat="true" ht="15" hidden="false" customHeight="false" outlineLevel="0" collapsed="false">
      <c r="A68" s="33" t="s">
        <v>5248</v>
      </c>
      <c r="B68" s="62" t="n">
        <v>5</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2</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3</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3116</v>
      </c>
      <c r="B97" s="79" t="str">
        <f aca="false">IF(A97="NEWCOD",IF(ISBLANK(G97),"renseigner le champ 'Nouveau taxon'",G97),VLOOKUP(A97,'Ref Taxo'!A:B,2,FALSE()))</f>
        <v>Najas minor</v>
      </c>
      <c r="C97" s="80" t="n">
        <f aca="false">IF(A97="NEWCOD",IF(ISBLANK(H97),"NoCod",H97),VLOOKUP(A97,'Ref Taxo'!A:D,4,FALSE()))</f>
        <v>1836</v>
      </c>
      <c r="D97" s="81" t="n">
        <v>0</v>
      </c>
      <c r="E97" s="82" t="n">
        <v>0.00999999977648258</v>
      </c>
      <c r="F97" s="82" t="s">
        <v>5276</v>
      </c>
      <c r="G97" s="83"/>
      <c r="H97" s="84"/>
    </row>
    <row r="98" customFormat="false" ht="15" hidden="false" customHeight="false" outlineLevel="0" collapsed="false">
      <c r="A98" s="78" t="s">
        <v>4150</v>
      </c>
      <c r="B98" s="79" t="str">
        <f aca="false">IF(A98="NEWCOD",IF(ISBLANK(G98),"renseigner le champ 'Nouveau taxon'",G98),VLOOKUP(A98,'Ref Taxo'!A:B,2,FALSE()))</f>
        <v>Rorippa amphibia</v>
      </c>
      <c r="C98" s="80" t="n">
        <f aca="false">IF(A98="NEWCOD",IF(ISBLANK(H98),"NoCod",H98),VLOOKUP(A98,'Ref Taxo'!A:D,4,FALSE()))</f>
        <v>1765</v>
      </c>
      <c r="D98" s="81" t="n">
        <v>0.00999999977648258</v>
      </c>
      <c r="E98" s="82" t="n">
        <v>0</v>
      </c>
      <c r="F98" s="82" t="s">
        <v>5276</v>
      </c>
      <c r="G98" s="85"/>
      <c r="H98" s="86"/>
    </row>
    <row r="99" customFormat="false" ht="15" hidden="false" customHeight="false" outlineLevel="0" collapsed="false">
      <c r="A99" s="78" t="s">
        <v>3940</v>
      </c>
      <c r="B99" s="79" t="str">
        <f aca="false">IF(A99="NEWCOD",IF(ISBLANK(G99),"renseigner le champ 'Nouveau taxon'",G99),VLOOKUP(A99,'Ref Taxo'!A:B,2,FALSE()))</f>
        <v>Ranunculus fluitans</v>
      </c>
      <c r="C99" s="80" t="n">
        <f aca="false">IF(A99="NEWCOD",IF(ISBLANK(H99),"NoCod",H99),VLOOKUP(A99,'Ref Taxo'!A:D,4,FALSE()))</f>
        <v>1903</v>
      </c>
      <c r="D99" s="81" t="n">
        <v>0.00999999977648258</v>
      </c>
      <c r="E99" s="82" t="n">
        <v>0</v>
      </c>
      <c r="F99" s="82" t="s">
        <v>5276</v>
      </c>
      <c r="G99" s="85"/>
      <c r="H99" s="86"/>
    </row>
    <row r="100" customFormat="false" ht="15" hidden="false" customHeight="false" outlineLevel="0" collapsed="false">
      <c r="A100" s="78" t="s">
        <v>893</v>
      </c>
      <c r="B100" s="79" t="str">
        <f aca="false">IF(A100="NEWCOD",IF(ISBLANK(G100),"renseigner le champ 'Nouveau taxon'",G100),VLOOKUP(A100,'Ref Taxo'!A:B,2,FALSE()))</f>
        <v>Ceratophyllum demersum</v>
      </c>
      <c r="C100" s="80" t="n">
        <f aca="false">IF(A100="NEWCOD",IF(ISBLANK(H100),"NoCod",H100),VLOOKUP(A100,'Ref Taxo'!A:D,4,FALSE()))</f>
        <v>1717</v>
      </c>
      <c r="D100" s="81" t="n">
        <v>0.00999999977648258</v>
      </c>
      <c r="E100" s="82" t="n">
        <v>0.00999999977648258</v>
      </c>
      <c r="F100" s="82" t="s">
        <v>5276</v>
      </c>
      <c r="G100" s="85"/>
      <c r="H100" s="86"/>
    </row>
    <row r="101" customFormat="false" ht="15" hidden="false" customHeight="false" outlineLevel="0" collapsed="false">
      <c r="A101" s="78" t="s">
        <v>2764</v>
      </c>
      <c r="B101" s="79" t="str">
        <f aca="false">IF(A101="NEWCOD",IF(ISBLANK(G101),"renseigner le champ 'Nouveau taxon'",G101),VLOOKUP(A101,'Ref Taxo'!A:B,2,FALSE()))</f>
        <v>Ludwigia peploides</v>
      </c>
      <c r="C101" s="80" t="n">
        <f aca="false">IF(A101="NEWCOD",IF(ISBLANK(H101),"NoCod",H101),VLOOKUP(A101,'Ref Taxo'!A:D,4,FALSE()))</f>
        <v>1856</v>
      </c>
      <c r="D101" s="81" t="n">
        <v>0.00999999977648258</v>
      </c>
      <c r="E101" s="82" t="n">
        <v>0.00999999977648258</v>
      </c>
      <c r="F101" s="82" t="s">
        <v>5276</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0.00999999977648258</v>
      </c>
      <c r="E102" s="82" t="n">
        <v>0</v>
      </c>
      <c r="F102" s="82" t="s">
        <v>5276</v>
      </c>
      <c r="G102" s="85"/>
      <c r="H102" s="86"/>
    </row>
    <row r="103" customFormat="false" ht="15" hidden="false" customHeight="false" outlineLevel="0" collapsed="false">
      <c r="A103" s="78" t="s">
        <v>2801</v>
      </c>
      <c r="B103" s="79" t="str">
        <f aca="false">IF(A103="NEWCOD",IF(ISBLANK(G103),"renseigner le champ 'Nouveau taxon'",G103),VLOOKUP(A103,'Ref Taxo'!A:B,2,FALSE()))</f>
        <v>Lyngbya</v>
      </c>
      <c r="C103" s="80" t="n">
        <f aca="false">IF(A103="NEWCOD",IF(ISBLANK(H103),"NoCod",H103),VLOOKUP(A103,'Ref Taxo'!A:D,4,FALSE()))</f>
        <v>1107</v>
      </c>
      <c r="D103" s="81" t="n">
        <v>0.00999999977648258</v>
      </c>
      <c r="E103" s="82" t="n">
        <v>0</v>
      </c>
      <c r="F103" s="82" t="s">
        <v>5276</v>
      </c>
      <c r="G103" s="85"/>
      <c r="H103" s="86"/>
    </row>
    <row r="104" customFormat="false" ht="15" hidden="false" customHeight="false" outlineLevel="0" collapsed="false">
      <c r="A104" s="78" t="s">
        <v>4702</v>
      </c>
      <c r="B104" s="79" t="str">
        <f aca="false">IF(A104="NEWCOD",IF(ISBLANK(G104),"renseigner le champ 'Nouveau taxon'",G104),VLOOKUP(A104,'Ref Taxo'!A:B,2,FALSE()))</f>
        <v>Spirodela polyrhiza</v>
      </c>
      <c r="C104" s="80" t="n">
        <f aca="false">IF(A104="NEWCOD",IF(ISBLANK(H104),"NoCod",H104),VLOOKUP(A104,'Ref Taxo'!A:D,4,FALSE()))</f>
        <v>1630</v>
      </c>
      <c r="D104" s="81" t="n">
        <v>0.00999999977648258</v>
      </c>
      <c r="E104" s="82" t="n">
        <v>0</v>
      </c>
      <c r="F104" s="82" t="s">
        <v>5276</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0.00999999977648258</v>
      </c>
      <c r="E105" s="82" t="n">
        <v>0.00999999977648258</v>
      </c>
      <c r="F105" s="82" t="s">
        <v>5276</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0.00999999977648258</v>
      </c>
      <c r="E106" s="82" t="n">
        <v>0</v>
      </c>
      <c r="F106" s="82" t="s">
        <v>5276</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0.00999999977648258</v>
      </c>
      <c r="E107" s="82" t="n">
        <v>0</v>
      </c>
      <c r="F107" s="82" t="s">
        <v>5276</v>
      </c>
      <c r="G107" s="85"/>
      <c r="H107" s="86"/>
    </row>
    <row r="108" customFormat="false" ht="15" hidden="false" customHeight="false" outlineLevel="0" collapsed="false">
      <c r="A108" s="78" t="s">
        <v>1383</v>
      </c>
      <c r="B108" s="79" t="str">
        <f aca="false">IF(A108="NEWCOD",IF(ISBLANK(G108),"renseigner le champ 'Nouveau taxon'",G108),VLOOKUP(A108,'Ref Taxo'!A:B,2,FALSE()))</f>
        <v>Diatoma</v>
      </c>
      <c r="C108" s="80" t="n">
        <f aca="false">IF(A108="NEWCOD",IF(ISBLANK(H108),"NoCod",H108),VLOOKUP(A108,'Ref Taxo'!A:D,4,FALSE()))</f>
        <v>6627</v>
      </c>
      <c r="D108" s="81" t="n">
        <v>0.00999999977648258</v>
      </c>
      <c r="E108" s="82" t="n">
        <v>0</v>
      </c>
      <c r="F108" s="82" t="s">
        <v>5276</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v>
      </c>
      <c r="F109" s="82" t="s">
        <v>5276</v>
      </c>
      <c r="G109" s="85"/>
      <c r="H109" s="86"/>
    </row>
    <row r="110" customFormat="false" ht="15" hidden="false" customHeight="false" outlineLevel="0" collapsed="false">
      <c r="A110" s="78" t="s">
        <v>2667</v>
      </c>
      <c r="B110" s="79" t="str">
        <f aca="false">IF(A110="NEWCOD",IF(ISBLANK(G110),"renseigner le champ 'Nouveau taxon'",G110),VLOOKUP(A110,'Ref Taxo'!A:B,2,FALSE()))</f>
        <v>Leptodictyum riparium</v>
      </c>
      <c r="C110" s="80" t="n">
        <f aca="false">IF(A110="NEWCOD",IF(ISBLANK(H110),"NoCod",H110),VLOOKUP(A110,'Ref Taxo'!A:D,4,FALSE()))</f>
        <v>1244</v>
      </c>
      <c r="D110" s="81" t="n">
        <v>0.00999999977648258</v>
      </c>
      <c r="E110" s="82" t="n">
        <v>0</v>
      </c>
      <c r="F110" s="82" t="s">
        <v>5276</v>
      </c>
      <c r="G110" s="85"/>
      <c r="H110" s="86"/>
    </row>
    <row r="111" customFormat="false" ht="15" hidden="false" customHeight="false" outlineLevel="0" collapsed="false">
      <c r="A111" s="78" t="s">
        <v>323</v>
      </c>
      <c r="B111" s="79" t="str">
        <f aca="false">IF(A111="NEWCOD",IF(ISBLANK(G111),"renseigner le champ 'Nouveau taxon'",G111),VLOOKUP(A111,'Ref Taxo'!A:B,2,FALSE()))</f>
        <v>Azolla filiculoides</v>
      </c>
      <c r="C111" s="80" t="n">
        <f aca="false">IF(A111="NEWCOD",IF(ISBLANK(H111),"NoCod",H111),VLOOKUP(A111,'Ref Taxo'!A:D,4,FALSE()))</f>
        <v>1439</v>
      </c>
      <c r="D111" s="81" t="n">
        <v>0.00999999977648258</v>
      </c>
      <c r="E111" s="82" t="n">
        <v>0</v>
      </c>
      <c r="F111" s="82" t="s">
        <v>5276</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0.600000023841858</v>
      </c>
      <c r="E112" s="82" t="n">
        <v>0</v>
      </c>
      <c r="F112" s="82" t="s">
        <v>5276</v>
      </c>
      <c r="G112" s="85"/>
      <c r="H112" s="86"/>
    </row>
    <row r="113" customFormat="false" ht="15" hidden="false" customHeight="false" outlineLevel="0" collapsed="false">
      <c r="A113" s="78" t="s">
        <v>1557</v>
      </c>
      <c r="B113" s="79" t="str">
        <f aca="false">IF(A113="NEWCOD",IF(ISBLANK(G113),"renseigner le champ 'Nouveau taxon'",G113),VLOOKUP(A113,'Ref Taxo'!A:B,2,FALSE()))</f>
        <v>Egeria densa</v>
      </c>
      <c r="C113" s="80" t="n">
        <f aca="false">IF(A113="NEWCOD",IF(ISBLANK(H113),"NoCod",H113),VLOOKUP(A113,'Ref Taxo'!A:D,4,FALSE()))</f>
        <v>19626</v>
      </c>
      <c r="D113" s="81" t="n">
        <v>0.800000011920929</v>
      </c>
      <c r="E113" s="82" t="n">
        <v>0.00999999977648258</v>
      </c>
      <c r="F113" s="82" t="s">
        <v>5276</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7</v>
      </c>
      <c r="E114" s="82" t="n">
        <v>16</v>
      </c>
      <c r="F114" s="82" t="s">
        <v>5276</v>
      </c>
      <c r="G114" s="85"/>
      <c r="H114" s="86"/>
    </row>
    <row r="115" customFormat="false" ht="15" hidden="false" customHeight="false" outlineLevel="0" collapsed="false">
      <c r="A115" s="78" t="s">
        <v>3299</v>
      </c>
      <c r="B115" s="79" t="str">
        <f aca="false">IF(A115="NEWCOD",IF(ISBLANK(G115),"renseigner le champ 'Nouveau taxon'",G115),VLOOKUP(A115,'Ref Taxo'!A:B,2,FALSE()))</f>
        <v>Oscillatoria</v>
      </c>
      <c r="C115" s="80" t="n">
        <f aca="false">IF(A115="NEWCOD",IF(ISBLANK(H115),"NoCod",H115),VLOOKUP(A115,'Ref Taxo'!A:D,4,FALSE()))</f>
        <v>1108</v>
      </c>
      <c r="D115" s="81" t="n">
        <v>18</v>
      </c>
      <c r="E115" s="82" t="n">
        <v>45</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2020-01-31T08:54:55Z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