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<sst xmlns="http://schemas.openxmlformats.org/spreadsheetml/2006/main" count="6470" uniqueCount="5304">
  <si>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</si>
  <si>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</si>
  <si>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</si>
  <si>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</si>
  <si>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</si>
  <si>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</si>
  <si>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</si>
  <si>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</si>
  <si>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</si>
  <si>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</si>
  <si>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</si>
  <si>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</si>
  <si>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</si>
  <si>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</si>
  <si>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</si>
  <si>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</si>
  <si>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</si>
  <si>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</si>
  <si>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</si>
  <si>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</si>
  <si>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</si>
  <si>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</si>
  <si>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</si>
  <si>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</si>
  <si>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</si>
  <si>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</si>
  <si>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</si>
  <si>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</si>
  <si>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</si>
  <si>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</si>
  <si>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</si>
  <si>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</si>
  <si>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</si>
  <si>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</si>
  <si>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</si>
  <si>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</si>
  <si>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</si>
  <si>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</si>
  <si>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</si>
  <si>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</si>
  <si>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</si>
  <si>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</si>
  <si>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</si>
  <si>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</si>
  <si>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</si>
  <si>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</si>
  <si>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</si>
  <si>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</si>
  <si>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</si>
  <si>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</si>
  <si>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</si>
  <si>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</si>
  <si>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</si>
  <si>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</si>
  <si>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</si>
  <si>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</si>
  <si>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</si>
  <si>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</si>
  <si>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</si>
  <si>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</si>
  <si>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</si>
  <si>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</si>
  <si>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</si>
  <si>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</si>
  <si>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</si>
  <si>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</si>
  <si>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</si>
  <si>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</si>
  <si>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</si>
  <si>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</si>
  <si>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</si>
  <si>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</si>
  <si>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</si>
  <si>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</si>
  <si>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</si>
  <si>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</si>
  <si>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</si>
  <si>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</si>
  <si>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</si>
  <si>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</si>
  <si>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</si>
  <si>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</si>
  <si>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</si>
  <si>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</si>
  <si>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</si>
  <si>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</si>
  <si>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</si>
  <si>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</si>
  <si>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</si>
  <si>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</si>
  <si>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</si>
  <si>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</si>
  <si>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</si>
  <si>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</si>
  <si>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</si>
  <si>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</si>
  <si>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</si>
  <si>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</si>
  <si>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</si>
  <si>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</si>
  <si>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</si>
  <si>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</si>
  <si>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</si>
  <si>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</si>
  <si>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</si>
  <si>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</si>
  <si>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</si>
  <si>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</si>
  <si>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</si>
  <si>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</si>
  <si>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</si>
  <si>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</si>
  <si>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</si>
  <si>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</si>
  <si>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</si>
  <si>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</si>
  <si>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</si>
  <si>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</si>
  <si>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</si>
  <si>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</si>
  <si>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</si>
  <si>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</si>
  <si>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</si>
  <si>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</si>
  <si>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</si>
  <si>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</si>
  <si>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</si>
  <si>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</si>
  <si>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</si>
  <si>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</si>
  <si>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</si>
  <si>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</si>
  <si>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</si>
  <si>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</si>
  <si>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</si>
  <si>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</si>
  <si>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</si>
  <si>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</si>
  <si>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</si>
  <si>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</si>
  <si>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</si>
  <si>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</si>
  <si>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</si>
  <si>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</si>
  <si>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</si>
  <si>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</si>
  <si>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</si>
  <si>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</si>
  <si>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</si>
  <si>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</si>
  <si>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</si>
  <si>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</si>
  <si>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</si>
  <si>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</si>
  <si>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</si>
  <si>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</si>
  <si>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</si>
  <si>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</si>
  <si>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</si>
  <si>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</si>
  <si>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</si>
  <si>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</si>
  <si>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</si>
  <si>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</si>
  <si>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</si>
  <si>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</si>
  <si>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</si>
  <si>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</si>
  <si>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</si>
  <si>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</si>
  <si>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</si>
  <si>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</si>
  <si>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</si>
  <si>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</si>
  <si>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</si>
  <si>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</si>
  <si>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</si>
  <si>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</si>
  <si>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</si>
  <si>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</si>
  <si>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</si>
  <si>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</si>
  <si>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</si>
  <si>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</si>
  <si>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</si>
  <si>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</si>
  <si>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</si>
  <si>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</si>
  <si>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</si>
  <si>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</si>
  <si>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</si>
  <si>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</si>
  <si>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</si>
  <si>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</si>
  <si>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</si>
  <si>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</si>
  <si>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</si>
  <si>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</si>
  <si>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</si>
  <si>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</si>
  <si>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</si>
  <si>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</si>
  <si>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</si>
  <si>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</si>
  <si>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</si>
  <si>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</si>
  <si>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</si>
  <si>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</si>
  <si>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</si>
  <si>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</si>
  <si>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</si>
  <si>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</si>
  <si>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</si>
  <si>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</si>
  <si>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</si>
  <si>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</si>
  <si>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</si>
  <si>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</si>
  <si>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</si>
  <si>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</si>
  <si>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</si>
  <si>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</si>
  <si>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</si>
  <si>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</si>
  <si>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</si>
  <si>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</si>
  <si>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</si>
  <si>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</si>
  <si>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</si>
  <si>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</si>
  <si>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</si>
  <si>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</si>
  <si>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</si>
  <si>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</si>
  <si>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</si>
  <si>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</si>
  <si>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</si>
  <si>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</si>
  <si>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</si>
  <si>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</si>
  <si>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</si>
  <si>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</si>
  <si>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</si>
  <si>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</si>
  <si>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</si>
  <si>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</si>
  <si>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</si>
  <si>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</si>
  <si>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</si>
  <si>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</si>
  <si>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</si>
  <si>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</si>
  <si>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</si>
  <si>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</si>
  <si>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</si>
  <si>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</si>
  <si>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</si>
  <si>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</si>
  <si>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</si>
  <si>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</si>
  <si>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</si>
  <si>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</si>
  <si>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</si>
  <si>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</si>
  <si>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</si>
  <si>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</si>
  <si>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</si>
  <si>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</si>
  <si>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</si>
  <si>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</si>
  <si>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</si>
  <si>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</si>
  <si>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</si>
  <si>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</si>
  <si>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</si>
  <si>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</si>
  <si>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</si>
  <si>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</si>
  <si>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</si>
  <si>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</si>
  <si>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</si>
  <si>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</si>
  <si>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</si>
  <si>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</si>
  <si>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</si>
  <si>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</si>
  <si>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</si>
  <si>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</si>
  <si>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</si>
  <si>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</si>
  <si>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</si>
  <si>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</si>
  <si>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</si>
  <si>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</si>
  <si>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</si>
  <si>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</si>
  <si>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</si>
  <si>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</si>
  <si>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</si>
  <si>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</si>
  <si>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</si>
  <si>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</si>
  <si>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</si>
  <si>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</si>
  <si>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</si>
  <si>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</si>
  <si>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</si>
  <si>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</si>
  <si>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</si>
  <si>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</si>
  <si>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</si>
  <si>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</si>
  <si>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</si>
  <si>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</si>
  <si>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</si>
  <si>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</si>
  <si>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</si>
  <si>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</si>
  <si>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</si>
  <si>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</si>
  <si>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</si>
  <si>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</si>
  <si>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</si>
  <si>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</si>
  <si>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</si>
  <si>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</si>
  <si>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</si>
  <si>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</si>
  <si>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</si>
  <si>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</si>
  <si>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</si>
  <si>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</si>
  <si>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</si>
  <si>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</si>
  <si>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</si>
  <si>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</si>
  <si>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</si>
  <si>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</si>
  <si>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</si>
  <si>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</si>
  <si>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</si>
  <si>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</si>
  <si>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</si>
  <si>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</si>
  <si>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</si>
  <si>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</si>
  <si>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</si>
  <si>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</si>
  <si>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</si>
  <si>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</si>
  <si>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</si>
  <si>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</si>
  <si>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</si>
  <si>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</si>
  <si>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</si>
  <si>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</si>
  <si>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</si>
  <si>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</si>
  <si>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</si>
  <si>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</si>
  <si>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</si>
  <si>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</si>
  <si>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</si>
  <si>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</si>
  <si>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</si>
  <si>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</si>
  <si>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</si>
  <si>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</si>
  <si>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</si>
  <si>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</si>
  <si>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</si>
  <si>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</si>
  <si>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</si>
  <si>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</si>
  <si>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</si>
  <si>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</si>
  <si>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</si>
  <si>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</si>
  <si>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</si>
  <si>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</si>
  <si>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</si>
  <si>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</si>
  <si>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</si>
  <si>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</si>
  <si>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</si>
  <si>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</si>
  <si>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</si>
  <si>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</si>
  <si>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</si>
  <si>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</si>
  <si>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</si>
  <si>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</si>
  <si>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</si>
  <si>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</si>
  <si>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</si>
  <si>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</si>
  <si>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</si>
  <si>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</si>
  <si>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</si>
  <si>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</si>
  <si>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</si>
  <si>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</si>
  <si>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</si>
  <si>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</si>
  <si>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</si>
  <si>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</si>
  <si>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</si>
  <si>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</si>
  <si>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</si>
  <si>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</si>
  <si>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</si>
  <si>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</si>
  <si>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</si>
  <si>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</si>
  <si>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</si>
  <si>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</si>
  <si>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</si>
  <si>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</si>
  <si>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</si>
  <si>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</si>
  <si>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</si>
  <si>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</si>
  <si>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</si>
  <si>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</si>
  <si>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</si>
  <si>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</si>
  <si>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</si>
  <si>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</si>
  <si>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</si>
  <si>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</si>
  <si>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</si>
  <si>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</si>
  <si>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</si>
  <si>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</si>
  <si>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</si>
  <si>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</si>
  <si>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</si>
  <si>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</si>
  <si>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</si>
  <si>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</si>
  <si>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</si>
  <si>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</si>
  <si>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</si>
  <si>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</si>
  <si>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</si>
  <si>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</si>
  <si>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</si>
  <si>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</si>
  <si>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</si>
  <si>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</si>
  <si>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</si>
  <si>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</si>
  <si>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</si>
  <si>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</si>
  <si>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</si>
  <si>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</si>
  <si>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</si>
  <si>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</si>
  <si>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</si>
  <si>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</si>
  <si>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</si>
  <si>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</si>
  <si>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</si>
  <si>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</si>
  <si>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</si>
  <si>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</si>
  <si>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</si>
  <si>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</si>
  <si>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</si>
  <si>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</si>
  <si>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</si>
  <si>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</si>
  <si>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</si>
  <si>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</si>
  <si>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</si>
  <si>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</si>
  <si>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</si>
  <si>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</si>
  <si>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</si>
  <si>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</si>
  <si>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</si>
  <si>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</si>
  <si>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</si>
  <si>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</si>
  <si>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</si>
  <si>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</si>
  <si>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</si>
  <si>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</si>
  <si>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</si>
  <si>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</si>
  <si>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</si>
  <si>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</si>
  <si>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</si>
  <si>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</si>
  <si>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</si>
  <si>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</si>
  <si>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</si>
  <si>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</si>
  <si>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</si>
  <si>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</si>
  <si>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</si>
  <si>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</si>
  <si>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</si>
  <si>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</si>
  <si>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</si>
  <si>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</si>
  <si>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</si>
  <si>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</si>
  <si>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</si>
  <si>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</si>
  <si>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</si>
  <si>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</si>
  <si>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</si>
  <si>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</si>
  <si>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</si>
  <si>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</si>
  <si>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</si>
  <si>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</si>
  <si>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</si>
  <si>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</si>
  <si>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</si>
  <si>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</si>
  <si>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</si>
  <si>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</si>
  <si>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</si>
  <si>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</si>
  <si>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</si>
  <si>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</si>
  <si>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</si>
  <si>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</si>
  <si>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</si>
  <si>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</si>
  <si>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</si>
  <si>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</si>
  <si>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</si>
  <si>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</si>
  <si>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</si>
  <si>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</si>
  <si>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</si>
  <si>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</si>
  <si>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</si>
  <si>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</si>
  <si>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</si>
  <si>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</si>
  <si>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</si>
  <si>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</si>
  <si>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</si>
  <si>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</si>
  <si>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</si>
  <si>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</si>
  <si>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</si>
  <si>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</si>
  <si>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</si>
  <si>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</si>
  <si>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</si>
  <si>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</si>
  <si>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</si>
  <si>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</si>
  <si>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</si>
  <si>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</si>
  <si>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</si>
  <si>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</si>
  <si>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</si>
  <si>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</si>
  <si>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</si>
  <si>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</si>
  <si>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</si>
  <si>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</si>
  <si>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</si>
  <si>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</si>
  <si>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</si>
  <si>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</si>
  <si>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</si>
  <si>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</si>
  <si>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</si>
  <si>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</si>
  <si>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</si>
  <si>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</si>
  <si>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</si>
  <si>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</si>
  <si>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</si>
  <si>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</si>
  <si>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</si>
  <si>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</si>
  <si>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</si>
  <si>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</si>
  <si>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</si>
  <si>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</si>
  <si>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</si>
  <si>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</si>
  <si>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</si>
  <si>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</si>
  <si>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</si>
  <si>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</si>
  <si>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</si>
  <si>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</si>
  <si>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</si>
  <si>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</si>
  <si>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</si>
  <si>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</si>
  <si>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</si>
  <si>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</si>
  <si>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</si>
  <si>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</si>
  <si>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</si>
  <si>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</si>
  <si>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</si>
  <si>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</si>
  <si>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</si>
  <si>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</si>
  <si>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</si>
  <si>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</si>
  <si>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</si>
  <si>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</si>
  <si>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</si>
  <si>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</si>
  <si>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</si>
  <si>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</si>
  <si>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</si>
  <si>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</si>
  <si>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</si>
  <si>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</si>
  <si>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</si>
  <si>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</si>
  <si>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</si>
  <si>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</si>
  <si>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</si>
  <si>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</si>
  <si>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</si>
  <si>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</si>
  <si>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</si>
  <si>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</si>
  <si>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</si>
  <si>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</si>
  <si>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</si>
  <si>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</si>
  <si>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</si>
  <si>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</si>
  <si>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</si>
  <si>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</si>
  <si>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</si>
  <si>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</si>
  <si>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</si>
  <si>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</si>
  <si>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</si>
  <si>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</si>
  <si>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</si>
  <si>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</si>
  <si>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</si>
  <si>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</si>
  <si>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</si>
  <si>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</si>
  <si>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</si>
  <si>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</si>
  <si>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</si>
  <si>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</si>
  <si>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</si>
  <si>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</si>
  <si>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</si>
  <si>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</si>
  <si>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</si>
  <si>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</si>
  <si>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</si>
  <si>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</si>
  <si>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</si>
  <si>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</si>
  <si>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</si>
  <si>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</si>
  <si>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</si>
  <si>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</si>
  <si>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</si>
  <si>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</si>
  <si>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</si>
  <si>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</si>
  <si>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</si>
  <si>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</si>
  <si>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</si>
  <si>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</si>
  <si>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</si>
  <si>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</si>
  <si>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</si>
  <si>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</si>
  <si>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</si>
  <si>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</si>
  <si>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</si>
  <si>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</si>
  <si>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</si>
  <si>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</si>
  <si>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</si>
  <si>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</si>
  <si>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</si>
  <si>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</si>
  <si>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</si>
  <si>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</si>
  <si>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</si>
  <si>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</si>
  <si>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</si>
  <si>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</si>
  <si>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</si>
  <si>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</si>
  <si>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</si>
  <si>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</si>
  <si>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</si>
  <si>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</si>
  <si>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</si>
  <si>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</si>
  <si>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</si>
  <si>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</si>
  <si>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</si>
  <si>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</si>
  <si>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</si>
  <si>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</si>
  <si>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</si>
  <si>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</si>
  <si>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</si>
  <si>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</si>
  <si>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</si>
  <si>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</si>
  <si>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</si>
  <si>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</si>
  <si>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</si>
  <si>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</si>
  <si>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</si>
  <si>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</si>
  <si>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</si>
  <si>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</si>
  <si>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</si>
  <si>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</si>
  <si>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</si>
  <si>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</si>
  <si>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</si>
  <si>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</si>
  <si>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</si>
  <si>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</si>
  <si>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</si>
  <si>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</si>
  <si>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</si>
  <si>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</si>
  <si>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</si>
  <si>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</si>
  <si>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</si>
  <si>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</si>
  <si>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</si>
  <si>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</si>
  <si>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</si>
  <si>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</si>
  <si>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</si>
  <si>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</si>
  <si>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</si>
  <si>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</si>
  <si>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</si>
  <si>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</si>
  <si>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</si>
  <si>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</si>
  <si>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</si>
  <si>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</si>
  <si>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</si>
  <si>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</si>
  <si>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</si>
  <si>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</si>
  <si>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</si>
  <si>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</si>
  <si>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</si>
  <si>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</si>
  <si>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</si>
  <si>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</si>
  <si>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</si>
  <si>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</si>
  <si>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</si>
  <si>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</si>
  <si>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</si>
  <si>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</si>
  <si>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</si>
  <si>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</si>
  <si>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</si>
  <si>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</si>
  <si>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</si>
  <si>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</si>
  <si>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</si>
  <si>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</si>
  <si>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</si>
  <si>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</si>
  <si>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</si>
  <si>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</si>
  <si>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</si>
  <si>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</si>
  <si>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</si>
  <si>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</si>
  <si>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</si>
  <si>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</si>
  <si>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</si>
  <si>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</si>
  <si>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</si>
  <si>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</si>
  <si>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</si>
  <si>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</si>
  <si>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</si>
  <si>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</si>
  <si>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</si>
  <si>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</si>
  <si>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</si>
  <si>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</si>
  <si>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</si>
  <si>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</si>
  <si>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</si>
  <si>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</si>
  <si>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</si>
  <si>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</si>
  <si>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</si>
  <si>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</si>
  <si>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</si>
  <si>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</si>
  <si>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</si>
  <si>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</si>
  <si>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</si>
  <si>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</si>
  <si>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</si>
  <si>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</si>
  <si>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</si>
  <si>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</si>
  <si>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</si>
  <si>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</si>
  <si>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</si>
  <si>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</si>
  <si>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</si>
  <si>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</si>
  <si>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</si>
  <si>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</si>
  <si>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</si>
  <si>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</si>
  <si>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</si>
  <si>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</si>
  <si>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</si>
  <si>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</si>
  <si>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</si>
  <si>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</si>
  <si>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</si>
  <si>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</si>
  <si>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</si>
  <si>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</si>
  <si>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</si>
  <si>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</si>
  <si>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</si>
  <si>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</si>
  <si>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</si>
  <si>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</si>
  <si>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</si>
  <si>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</si>
  <si>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</si>
  <si>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</si>
  <si>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</si>
  <si>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</si>
  <si>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</si>
  <si>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</si>
  <si>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</si>
  <si>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</si>
  <si>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</si>
  <si>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</si>
  <si>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</si>
  <si>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</si>
  <si>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</si>
  <si>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</si>
  <si>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</si>
  <si>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</si>
  <si>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</si>
  <si>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</si>
  <si>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</si>
  <si>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</si>
  <si>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</si>
  <si>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</si>
  <si>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</si>
  <si>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</si>
  <si>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</si>
  <si>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</si>
  <si>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</si>
  <si>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</si>
  <si>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</si>
  <si>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</si>
  <si>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</si>
  <si>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</si>
  <si>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</si>
  <si>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</si>
  <si>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</si>
  <si>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</si>
  <si>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</si>
  <si>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</si>
  <si>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</si>
  <si>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</si>
  <si>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</si>
  <si>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</si>
  <si>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</si>
  <si>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</si>
  <si>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</si>
  <si>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</si>
  <si>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</si>
  <si>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</si>
  <si>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</si>
  <si>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</si>
  <si>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</si>
  <si>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</si>
  <si>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</si>
  <si>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</si>
  <si>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</si>
  <si>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</si>
  <si>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</si>
  <si>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</si>
  <si>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</si>
  <si>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</si>
  <si>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</si>
  <si>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</si>
  <si>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</si>
  <si>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</si>
  <si>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</si>
  <si>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</si>
  <si>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</si>
  <si>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</si>
  <si>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</si>
  <si>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</si>
  <si>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</si>
  <si>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</si>
  <si>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</si>
  <si>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</si>
  <si>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</si>
  <si>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</si>
  <si>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</si>
  <si>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</si>
  <si>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</si>
  <si>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</si>
  <si>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</si>
  <si>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</si>
  <si>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</si>
  <si>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</si>
  <si>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</si>
  <si>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</si>
  <si>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</si>
  <si>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</si>
  <si>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</si>
  <si>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</si>
  <si>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</si>
  <si>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</si>
  <si>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</si>
  <si>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</si>
  <si>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</si>
  <si>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</si>
  <si>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</si>
  <si>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</si>
  <si>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</si>
  <si>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</si>
  <si>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</si>
  <si>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</si>
  <si>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</si>
  <si>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</si>
  <si>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</si>
  <si>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</si>
  <si>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</si>
  <si>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</si>
  <si>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</si>
  <si>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</si>
  <si>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</si>
  <si>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</si>
  <si>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</si>
  <si>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</si>
  <si>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</si>
  <si>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</si>
  <si>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</si>
  <si>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</si>
  <si>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</si>
  <si>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</si>
  <si>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</si>
  <si>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</si>
  <si>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</si>
  <si>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</si>
  <si>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</si>
  <si>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</si>
  <si>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</si>
  <si>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</si>
  <si>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</si>
  <si>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</si>
  <si>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</si>
  <si>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</si>
  <si>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</si>
  <si>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</si>
  <si>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</si>
  <si>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</si>
  <si>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</si>
  <si>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</si>
  <si>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</si>
  <si>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</si>
  <si>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</si>
  <si>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</si>
  <si>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</si>
  <si>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</si>
  <si>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</si>
  <si>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</si>
  <si>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</si>
  <si>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</si>
  <si>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</si>
  <si>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</si>
  <si>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</si>
  <si>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</si>
  <si>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</si>
  <si>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</si>
  <si>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</si>
  <si>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</si>
  <si>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</si>
  <si>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</si>
  <si>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</si>
  <si>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</si>
  <si>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</si>
  <si>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</si>
  <si>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</si>
  <si>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</si>
  <si>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</si>
  <si>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</si>
  <si>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</si>
  <si>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</si>
  <si>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</si>
  <si>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</si>
  <si>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</si>
  <si>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</si>
  <si>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</si>
  <si>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</si>
  <si>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</si>
  <si>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</si>
  <si>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</si>
  <si>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</si>
  <si>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</si>
  <si>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</si>
  <si>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</si>
  <si>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</si>
  <si>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</si>
  <si>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</si>
  <si>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</si>
  <si>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</si>
  <si>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</si>
  <si>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</si>
  <si>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</si>
  <si>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</si>
  <si>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</si>
  <si>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</si>
  <si>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</si>
  <si>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</si>
  <si>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</si>
  <si>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</si>
  <si>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</si>
  <si>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</si>
  <si>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</si>
  <si>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</si>
  <si>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</si>
  <si>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</si>
  <si>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</si>
  <si>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</si>
  <si>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</si>
  <si>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</si>
  <si>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</si>
  <si>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</si>
  <si>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</si>
  <si>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</si>
  <si>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</si>
  <si>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</si>
  <si>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</si>
  <si>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</si>
  <si>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</si>
  <si>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</si>
  <si>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</si>
  <si>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</si>
  <si>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</si>
  <si>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</si>
  <si>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</si>
  <si>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</si>
  <si>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</si>
  <si>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</si>
  <si>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</si>
  <si>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</si>
  <si>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</si>
  <si>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</si>
  <si>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</si>
  <si>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</si>
  <si>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</si>
  <si>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</si>
  <si>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</si>
  <si>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</si>
  <si>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</si>
  <si>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</si>
  <si>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</si>
  <si>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</si>
  <si>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</si>
  <si>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</si>
  <si>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</si>
  <si>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</si>
  <si>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</si>
  <si>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</si>
  <si>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</si>
  <si>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</si>
  <si>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</si>
  <si>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</si>
  <si>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</si>
  <si>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</si>
  <si>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</si>
  <si>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</si>
  <si>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</si>
  <si>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</si>
  <si>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</si>
  <si>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</si>
  <si>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</si>
  <si>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</si>
  <si>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</si>
  <si>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</si>
  <si>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</si>
  <si>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</si>
  <si>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</si>
  <si>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</si>
  <si>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</si>
  <si>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</si>
  <si>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</si>
  <si>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</si>
  <si>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</si>
  <si>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</si>
  <si>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</si>
  <si>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</si>
  <si>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</si>
  <si>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</si>
  <si>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</si>
  <si>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</si>
  <si>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</si>
  <si>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</si>
  <si>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</si>
  <si>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</si>
  <si>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</si>
  <si>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</si>
  <si>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</si>
  <si>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</si>
  <si>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</si>
  <si>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</si>
  <si>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</si>
  <si>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</si>
  <si>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</si>
  <si>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</si>
  <si>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</si>
  <si>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</si>
  <si>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</si>
  <si>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</si>
  <si>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</si>
  <si>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</si>
  <si>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</si>
  <si>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</si>
  <si>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</si>
  <si>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</si>
  <si>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</si>
  <si>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</si>
  <si>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</si>
  <si>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</si>
  <si>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</si>
  <si>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</si>
  <si>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</si>
  <si>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</si>
  <si>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</si>
  <si>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</si>
  <si>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</si>
  <si>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</si>
  <si>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</si>
  <si>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</si>
  <si>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</si>
  <si>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</si>
  <si>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</si>
  <si>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</si>
  <si>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</si>
  <si>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</si>
  <si>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</si>
  <si>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</si>
  <si>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</si>
  <si>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</si>
  <si>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</si>
  <si>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</si>
  <si>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</si>
  <si>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</si>
  <si>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</si>
  <si>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</si>
  <si>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</si>
  <si>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</si>
  <si>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</si>
  <si>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</si>
  <si>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</si>
  <si>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</si>
  <si>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</si>
  <si>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</si>
  <si>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</si>
  <si>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</si>
  <si>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</si>
  <si>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</si>
  <si>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</si>
  <si>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</si>
  <si>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</si>
  <si>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</si>
  <si>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</si>
  <si>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</si>
  <si>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</si>
  <si>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</si>
  <si>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</si>
  <si>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</si>
  <si>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</si>
  <si>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</si>
  <si>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</si>
  <si>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</si>
  <si>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</si>
  <si>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</si>
  <si>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</si>
  <si>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</si>
  <si>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</si>
  <si>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</si>
  <si>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</si>
  <si>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</si>
  <si>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</si>
  <si>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</si>
  <si>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</si>
  <si>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</si>
  <si>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</si>
  <si>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</si>
  <si>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</si>
  <si>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</si>
  <si>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</si>
  <si>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</si>
  <si>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</si>
  <si>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</si>
  <si>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</si>
  <si>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</si>
  <si>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</si>
  <si>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</si>
  <si>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</si>
  <si>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</si>
  <si>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</si>
  <si>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</si>
  <si>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</si>
  <si>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</si>
  <si>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</si>
  <si>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</si>
  <si>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</si>
  <si>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</si>
  <si>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</si>
  <si>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</si>
  <si>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</si>
  <si>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</si>
  <si>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</si>
  <si>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</si>
  <si>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</si>
  <si>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</si>
  <si>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</si>
  <si>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</si>
  <si>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</si>
  <si>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</si>
  <si>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</si>
  <si>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</si>
  <si>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</si>
  <si>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</si>
  <si>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</si>
  <si>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</si>
  <si>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</si>
  <si>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</si>
  <si>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</si>
  <si>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</si>
  <si>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</si>
  <si>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</si>
  <si>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</si>
  <si>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</si>
  <si>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</si>
  <si>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</si>
  <si>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</si>
  <si>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</si>
  <si>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</si>
  <si>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</si>
  <si>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</si>
  <si>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</si>
  <si>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</si>
  <si>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</si>
  <si>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</si>
  <si>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</si>
  <si>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</si>
  <si>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</si>
  <si>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</si>
  <si>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</si>
  <si>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</si>
  <si>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</si>
  <si>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</si>
  <si>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</si>
  <si>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</si>
  <si>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</si>
  <si>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</si>
  <si>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</si>
  <si>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</si>
  <si>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</si>
  <si>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</si>
  <si>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</si>
  <si>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</si>
  <si>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</si>
  <si>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</si>
  <si>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</si>
  <si>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</si>
  <si>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</si>
  <si>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</si>
  <si>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</si>
  <si>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</si>
  <si>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</si>
  <si>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</si>
  <si>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</si>
  <si>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</si>
  <si>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</si>
  <si>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</si>
  <si>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</si>
  <si>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</si>
  <si>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</si>
  <si>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</si>
  <si>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</si>
  <si>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</si>
  <si>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</si>
  <si>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</si>
  <si>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</si>
  <si>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</si>
  <si>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</si>
  <si>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</si>
  <si>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</si>
  <si>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</si>
  <si>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</si>
  <si>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</si>
  <si>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</si>
  <si>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</si>
  <si>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</si>
  <si>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</si>
  <si>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</si>
  <si>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</si>
  <si>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</si>
  <si>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</si>
  <si>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</si>
  <si>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</si>
  <si>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</si>
  <si>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</si>
  <si>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</si>
  <si>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</si>
  <si>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</si>
  <si>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</si>
  <si>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</si>
  <si>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</si>
  <si>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</si>
  <si>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</si>
  <si>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</si>
  <si>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</si>
  <si>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</si>
  <si>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</si>
  <si>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</si>
  <si>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</si>
  <si>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</si>
  <si>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</si>
  <si>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</si>
  <si>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</si>
  <si>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</si>
  <si>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</si>
  <si>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</si>
  <si>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</si>
  <si>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</si>
  <si>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</si>
  <si>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</si>
  <si>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</si>
  <si>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</si>
  <si>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</si>
  <si>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</si>
  <si>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</si>
  <si>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</si>
  <si>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</si>
  <si>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</si>
  <si>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</si>
  <si>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</si>
  <si>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</si>
  <si>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</si>
  <si>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</si>
  <si>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</si>
  <si>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</si>
  <si>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</si>
  <si>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</si>
  <si>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</si>
  <si>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</si>
  <si>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</si>
  <si>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</si>
  <si>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</si>
  <si>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</si>
  <si>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</si>
  <si>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</si>
  <si>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</si>
  <si>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</si>
  <si>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</si>
  <si>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</si>
  <si>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</si>
  <si>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</si>
  <si>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</si>
  <si>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</si>
  <si>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</si>
  <si>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</si>
  <si>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</si>
  <si>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</si>
  <si>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</si>
  <si>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</si>
  <si>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</si>
  <si>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</si>
  <si>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</si>
  <si>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</si>
  <si>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</si>
  <si>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</si>
  <si>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</si>
  <si>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</si>
  <si>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</si>
  <si>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</si>
  <si>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</si>
  <si>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</si>
  <si>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</si>
  <si>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</si>
  <si>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</si>
  <si>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</si>
  <si>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</si>
  <si>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</si>
  <si>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</si>
  <si>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</si>
  <si>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</si>
  <si>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</si>
  <si>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</si>
  <si>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</si>
  <si>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</si>
  <si>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</si>
  <si>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</si>
  <si>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</si>
  <si>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</si>
  <si>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</si>
  <si>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</si>
  <si>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</si>
  <si>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</si>
  <si>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</si>
  <si>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</si>
  <si>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</si>
  <si>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</si>
  <si>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</si>
  <si>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</si>
  <si>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</si>
  <si>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</si>
  <si>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</si>
  <si>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</si>
  <si>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</si>
  <si>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</si>
  <si>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</si>
  <si>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</si>
  <si>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</si>
  <si>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</si>
  <si>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</si>
  <si>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</si>
  <si>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</si>
  <si>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</si>
  <si>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</si>
  <si>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</si>
  <si>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</si>
  <si>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</si>
  <si>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</si>
  <si>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</si>
  <si>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</si>
  <si>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</si>
  <si>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</si>
  <si>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</si>
  <si>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</si>
  <si>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</si>
  <si>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</si>
  <si>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</si>
  <si>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</si>
  <si>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</si>
  <si>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</si>
  <si>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</si>
  <si>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</si>
  <si>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</si>
  <si>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</si>
  <si>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</si>
  <si>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</si>
  <si>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</si>
  <si>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</si>
  <si>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</si>
  <si>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</si>
  <si>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</si>
  <si>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</si>
  <si>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</si>
  <si>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</si>
  <si>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</si>
  <si>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</si>
  <si>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</si>
  <si>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</si>
  <si>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</si>
  <si>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</si>
  <si>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</si>
  <si>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</si>
  <si>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</si>
  <si>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</si>
  <si>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</si>
  <si>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</si>
  <si>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</si>
  <si>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</si>
  <si>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</si>
  <si>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</si>
  <si>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</si>
  <si>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</si>
  <si>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</si>
  <si>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</si>
  <si>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</si>
  <si>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</si>
  <si>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</si>
  <si>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</si>
  <si>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</si>
  <si>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</si>
  <si>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</si>
  <si>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</si>
  <si>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</si>
  <si>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</si>
  <si>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</si>
  <si>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</si>
  <si>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</si>
  <si>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</si>
  <si>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</si>
  <si>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</si>
  <si>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</si>
  <si>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</si>
  <si>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</si>
  <si>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</si>
  <si>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</si>
  <si>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</si>
  <si>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</si>
  <si>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</si>
  <si>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</si>
  <si>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</si>
  <si>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</si>
  <si>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</si>
  <si>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</si>
  <si>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</si>
  <si>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</si>
  <si>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</si>
  <si>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</si>
  <si>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</si>
  <si>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</si>
  <si>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</si>
  <si>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</si>
  <si>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</si>
  <si>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</si>
  <si>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</si>
  <si>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</si>
  <si>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</si>
  <si>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</si>
  <si>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</si>
  <si>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</si>
  <si>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</si>
  <si>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</si>
  <si>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</si>
  <si>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</si>
  <si>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</si>
  <si>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</si>
  <si>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</si>
  <si>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</si>
  <si>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</si>
  <si>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</si>
  <si>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</si>
  <si>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</si>
  <si>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</si>
  <si>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</si>
  <si>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</si>
  <si>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</si>
  <si>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</si>
  <si>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</si>
  <si>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</si>
  <si>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</si>
  <si>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</si>
  <si>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</si>
  <si>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</si>
  <si>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</si>
  <si>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</si>
  <si>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</si>
  <si>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</si>
  <si>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</si>
  <si>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</si>
  <si>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</si>
  <si>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</si>
  <si>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</si>
  <si>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</si>
  <si>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</si>
  <si>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</si>
  <si>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</si>
  <si>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</si>
  <si>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</si>
  <si>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</si>
  <si>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</si>
  <si>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</si>
  <si>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</si>
  <si>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</si>
  <si>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</si>
  <si>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</si>
  <si>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</si>
  <si>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</si>
  <si>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</si>
  <si>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</si>
  <si>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</si>
  <si>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</si>
  <si>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</si>
  <si>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</si>
  <si>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</si>
  <si>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</si>
  <si>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</si>
  <si>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</si>
  <si>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</si>
  <si>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</si>
  <si>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</si>
  <si>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</si>
  <si>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</si>
  <si>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</si>
  <si>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</si>
  <si>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</si>
  <si>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</si>
  <si>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</si>
  <si>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</si>
  <si>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</si>
  <si>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</si>
  <si>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</si>
  <si>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</si>
  <si>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</si>
  <si>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</si>
  <si>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</si>
  <si>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</si>
  <si>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</si>
  <si>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</si>
  <si>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</si>
  <si>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</si>
  <si>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</si>
  <si>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</si>
  <si>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</si>
  <si>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</si>
  <si>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</si>
  <si>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</si>
  <si>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</si>
  <si>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</si>
  <si>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</si>
  <si>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</si>
  <si>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</si>
  <si>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</si>
  <si>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</si>
  <si>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</si>
  <si>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</si>
  <si>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</si>
  <si>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</si>
  <si>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</si>
  <si>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</si>
  <si>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</si>
  <si>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</si>
  <si>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</si>
  <si>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</si>
  <si>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</si>
  <si>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</si>
  <si>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</si>
  <si>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</si>
  <si>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</si>
  <si>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</si>
  <si>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</si>
  <si>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</si>
  <si>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</si>
  <si>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</si>
  <si>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</si>
  <si>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</si>
  <si>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</si>
  <si>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</si>
  <si>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</si>
  <si>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</si>
  <si>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</si>
  <si>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</si>
  <si>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</si>
  <si>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</si>
  <si>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</si>
  <si>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</si>
  <si>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</si>
  <si>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</si>
  <si>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</si>
  <si>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</si>
  <si>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</si>
  <si>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</si>
  <si>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</si>
  <si>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</si>
  <si>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</si>
  <si>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</si>
  <si>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</si>
  <si>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</si>
  <si>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</si>
  <si>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</si>
  <si>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</si>
  <si>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</si>
  <si>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</si>
  <si>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</si>
  <si>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</si>
  <si>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</si>
  <si>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</si>
  <si>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</si>
  <si>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</si>
  <si>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</si>
  <si>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</si>
  <si>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</si>
  <si>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</si>
  <si>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</si>
  <si>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</si>
  <si>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</si>
  <si>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</si>
  <si>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</si>
  <si>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</si>
  <si>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</si>
  <si>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</si>
  <si>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</si>
  <si>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</si>
  <si>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</si>
  <si>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</si>
  <si>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</si>
  <si>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</si>
  <si>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</si>
  <si>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</si>
  <si>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</si>
  <si>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</si>
  <si>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</si>
  <si>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</si>
  <si>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</si>
  <si>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</si>
  <si>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</si>
  <si>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</si>
  <si>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</si>
  <si>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</si>
  <si>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</si>
  <si>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</si>
  <si>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</si>
  <si>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</si>
  <si>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</si>
  <si>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</si>
  <si>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</si>
  <si>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</si>
  <si>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</si>
  <si>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</si>
  <si>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</si>
  <si>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</si>
  <si>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</si>
  <si>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</si>
  <si>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</si>
  <si>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</si>
  <si>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</si>
  <si>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</si>
  <si>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</si>
  <si>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</si>
  <si>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</si>
  <si>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</si>
  <si>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</si>
  <si>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</si>
  <si>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</si>
  <si>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</si>
  <si>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</si>
  <si>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</si>
  <si>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</si>
  <si>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</si>
  <si>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</si>
  <si>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</si>
  <si>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</si>
  <si>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</si>
  <si>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</si>
  <si>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</si>
  <si>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</si>
  <si>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</si>
  <si>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</si>
  <si>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</si>
  <si>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</si>
  <si>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</si>
  <si>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</si>
  <si>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</si>
  <si>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</si>
  <si>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</si>
  <si>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</si>
  <si>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</si>
  <si>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</si>
  <si>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</si>
  <si>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</si>
  <si>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</si>
  <si>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</si>
  <si>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</si>
  <si>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</si>
  <si>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</si>
  <si>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</si>
  <si>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</si>
  <si>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</si>
  <si>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</si>
  <si>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</si>
  <si>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</si>
  <si>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</si>
  <si>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</si>
  <si>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</si>
  <si>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</si>
  <si>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</si>
  <si>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</si>
  <si>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</si>
  <si>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</si>
  <si>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</si>
  <si>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</si>
  <si>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</si>
  <si>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</si>
  <si>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</si>
  <si>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</si>
  <si>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</si>
  <si>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</si>
  <si>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</si>
  <si>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</si>
  <si>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</si>
  <si>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</si>
  <si>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</si>
  <si>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</si>
  <si>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</si>
  <si>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</si>
  <si>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</si>
  <si>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</si>
  <si>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</si>
  <si>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</si>
  <si>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</si>
  <si>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</si>
  <si>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</si>
  <si>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</si>
  <si>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</si>
  <si>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</si>
  <si>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</si>
  <si>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</si>
  <si>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</si>
  <si>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</si>
  <si>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</si>
  <si>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</si>
  <si>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</si>
  <si>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</si>
  <si>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</si>
  <si>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</si>
  <si>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</si>
  <si>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</si>
  <si>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</si>
  <si>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</si>
  <si>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</si>
  <si>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</si>
  <si>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</si>
  <si>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</si>
  <si>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</si>
  <si>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</si>
  <si>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</si>
  <si>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</si>
  <si>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</si>
  <si>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</si>
  <si>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</si>
  <si>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</si>
  <si>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</si>
  <si>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</si>
  <si>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</si>
  <si>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</si>
  <si>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</si>
  <si>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</si>
  <si>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</si>
  <si>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</si>
  <si>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</si>
  <si>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</si>
  <si>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</si>
  <si>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</si>
  <si>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</si>
  <si>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</si>
  <si>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</si>
  <si>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</si>
  <si>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</si>
  <si>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</si>
  <si>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</si>
  <si>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</si>
  <si>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</si>
  <si>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</si>
  <si>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</si>
  <si>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</si>
  <si>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</si>
  <si>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</si>
  <si>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</si>
  <si>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</si>
  <si>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</si>
  <si>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</si>
  <si>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</si>
  <si>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</si>
  <si>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</si>
  <si>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</si>
  <si>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</si>
  <si>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</si>
  <si>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</si>
  <si>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</si>
  <si>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</si>
  <si>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</si>
  <si>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</si>
  <si>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</si>
  <si>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</si>
  <si>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</si>
  <si>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</si>
  <si>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</si>
  <si>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</si>
  <si>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</si>
  <si>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</si>
  <si>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</si>
  <si>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</si>
  <si>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</si>
  <si>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</si>
  <si>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</si>
  <si>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</si>
  <si>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</si>
  <si>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</si>
  <si>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</si>
  <si>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</si>
  <si>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</si>
  <si>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</si>
  <si>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</si>
  <si>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</si>
  <si>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</si>
  <si>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</si>
  <si>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</si>
  <si>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</si>
  <si>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</si>
  <si>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</si>
  <si>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</si>
  <si>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</si>
  <si>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</si>
  <si>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</si>
  <si>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</si>
  <si>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</si>
  <si>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</si>
  <si>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</si>
  <si>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</si>
  <si>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</si>
  <si>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</si>
  <si>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</si>
  <si>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</si>
  <si>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</si>
  <si>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</si>
  <si>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</si>
  <si>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</si>
  <si>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</si>
  <si>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</si>
  <si>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</si>
  <si>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</si>
  <si>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</si>
  <si>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</si>
  <si>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</si>
  <si>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</si>
  <si>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</si>
  <si>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</si>
  <si>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</si>
  <si>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</si>
  <si>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</si>
  <si>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</si>
  <si>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</si>
  <si>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</si>
  <si>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</si>
  <si>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</si>
  <si>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</si>
  <si>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</si>
  <si>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</si>
  <si>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</si>
  <si>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</si>
  <si>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</si>
  <si>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</si>
  <si>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</si>
  <si>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</si>
  <si>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</si>
  <si>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</si>
  <si>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</si>
  <si>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</si>
  <si>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</si>
  <si>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</si>
  <si>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</si>
  <si>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</si>
  <si>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</si>
  <si>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</si>
  <si>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</si>
  <si>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</si>
  <si>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</si>
  <si>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</si>
  <si>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</si>
  <si>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</si>
  <si>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</si>
  <si>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</si>
  <si>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</si>
  <si>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</si>
  <si>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</si>
  <si>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</si>
  <si>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</si>
  <si>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</si>
  <si>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</si>
  <si>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</si>
  <si>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</si>
  <si>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</si>
  <si>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</si>
  <si>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</si>
  <si>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</si>
  <si>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</si>
  <si>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</si>
  <si>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</si>
  <si>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</si>
  <si>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</si>
  <si>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</si>
  <si>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</si>
  <si>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</si>
  <si>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</si>
  <si>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</si>
  <si>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</si>
  <si>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</si>
  <si>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</si>
  <si>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</si>
  <si>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</si>
  <si>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</si>
  <si>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</si>
  <si>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</si>
  <si>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</si>
  <si>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</si>
  <si>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</si>
  <si>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</si>
  <si>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</si>
  <si>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</si>
  <si>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</si>
  <si>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</si>
  <si>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</si>
  <si>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</si>
  <si>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</si>
  <si>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</si>
  <si>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</si>
  <si>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</si>
  <si>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</si>
  <si>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</si>
  <si>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</si>
  <si>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</si>
  <si>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</si>
  <si>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</si>
  <si>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</si>
  <si>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</si>
  <si>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</si>
  <si>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</si>
  <si>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</si>
  <si>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</si>
  <si>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</si>
  <si>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</si>
  <si>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</si>
  <si>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</si>
  <si>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</si>
  <si>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</si>
  <si>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</si>
  <si>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</si>
  <si>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</si>
  <si>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</si>
  <si>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</si>
  <si>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</si>
  <si>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</si>
  <si>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</si>
  <si>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</si>
  <si>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</si>
  <si>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</si>
  <si>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</si>
  <si>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</si>
  <si>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</si>
  <si>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</si>
  <si>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</si>
  <si>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</si>
  <si>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</si>
  <si>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</si>
  <si>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</si>
  <si>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</si>
  <si>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</si>
  <si>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</si>
  <si>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</si>
  <si>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</si>
  <si>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</si>
  <si>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</si>
  <si>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</si>
  <si>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</si>
  <si>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</si>
  <si>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</si>
  <si>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</si>
  <si>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</si>
  <si>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</si>
  <si>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</si>
  <si>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</si>
  <si>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</si>
  <si>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</si>
  <si>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</si>
  <si>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</si>
  <si>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</si>
  <si>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</si>
  <si>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</si>
  <si>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</si>
  <si>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</si>
  <si>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</si>
  <si>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</si>
  <si>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</si>
  <si>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</si>
  <si>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</si>
  <si>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</si>
  <si>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</si>
  <si>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</si>
  <si>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</si>
  <si>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</si>
  <si>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</si>
  <si>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</si>
  <si>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</si>
  <si>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</si>
  <si>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</si>
  <si>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</si>
  <si>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</si>
  <si>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</si>
  <si>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</si>
  <si>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</si>
  <si>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</si>
  <si>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</si>
  <si>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</si>
  <si>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</si>
  <si>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</si>
  <si>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</si>
  <si>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</si>
  <si>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</si>
  <si>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</si>
  <si>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</si>
  <si>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</si>
  <si>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</si>
  <si>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</si>
  <si>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</si>
  <si>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</si>
  <si>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</si>
  <si>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</si>
  <si>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</si>
  <si>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</si>
  <si>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</si>
  <si>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</si>
  <si>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</si>
  <si>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</si>
  <si>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</si>
  <si>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</si>
  <si>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</si>
  <si>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</si>
  <si>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</si>
  <si>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</si>
  <si>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</si>
  <si>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</si>
  <si>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</si>
  <si>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</si>
  <si>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</si>
  <si>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</si>
  <si>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</si>
  <si>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</si>
  <si>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</si>
  <si>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</si>
  <si>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</si>
  <si>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</si>
  <si>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</si>
  <si>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</si>
  <si>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</si>
  <si>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</si>
  <si>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</si>
  <si>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</si>
  <si>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</si>
  <si>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</si>
  <si>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</si>
  <si>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</si>
  <si>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</si>
  <si>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</si>
  <si>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</si>
  <si>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</si>
  <si>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</si>
  <si>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</si>
  <si>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</si>
  <si>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</si>
  <si>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</si>
  <si>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</si>
  <si>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</si>
  <si>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</si>
  <si>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</si>
  <si>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</si>
  <si>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</si>
  <si>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</si>
  <si>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</si>
  <si>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</si>
  <si>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</si>
  <si>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</si>
  <si>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</si>
  <si>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</si>
  <si>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</si>
  <si>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</si>
  <si>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</si>
  <si>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</si>
  <si>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</si>
  <si>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</si>
  <si>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</si>
  <si>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</si>
  <si>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</si>
  <si>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</si>
  <si>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</si>
  <si>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</si>
  <si>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</si>
  <si>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</si>
  <si>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</si>
  <si>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</si>
  <si>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</si>
  <si>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</si>
  <si>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</si>
  <si>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</si>
  <si>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</si>
  <si>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</si>
  <si>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</si>
  <si>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</si>
  <si>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</si>
  <si>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</si>
  <si>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</si>
  <si>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</si>
  <si>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</si>
  <si>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</si>
  <si>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</si>
  <si>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</si>
  <si>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</si>
  <si>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</si>
  <si>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</si>
  <si>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</si>
  <si>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</si>
  <si>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</si>
  <si>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</si>
  <si>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</si>
  <si>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</si>
  <si>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</si>
  <si>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</si>
  <si>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</si>
  <si>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</si>
  <si>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</si>
  <si>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</si>
  <si>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</si>
  <si>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</si>
  <si>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</si>
  <si>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</si>
  <si>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</si>
  <si>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</si>
  <si>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</si>
  <si>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</si>
  <si>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</si>
  <si>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</si>
  <si>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</si>
  <si>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</si>
  <si>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</si>
  <si>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</si>
  <si>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</si>
  <si>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</si>
  <si>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</si>
  <si>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</si>
  <si>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</si>
  <si>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</si>
  <si>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</si>
  <si>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</si>
  <si>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</si>
  <si>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</si>
  <si>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</si>
  <si>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</si>
  <si>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</si>
  <si>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</si>
  <si>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</si>
  <si>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</si>
  <si>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</si>
  <si>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</si>
  <si>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</si>
  <si>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</si>
  <si>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</si>
  <si>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</si>
  <si>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</si>
  <si>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</si>
  <si>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</si>
  <si>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</si>
  <si>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</si>
  <si>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</si>
  <si>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</si>
  <si>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</si>
  <si>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</si>
  <si>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</si>
  <si>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</si>
  <si>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</si>
  <si>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</si>
  <si>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</si>
  <si>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</si>
  <si>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</si>
  <si>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</si>
  <si>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</si>
  <si>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</si>
  <si>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</si>
  <si>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</si>
  <si>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</si>
  <si>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</si>
  <si>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</si>
  <si>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</si>
  <si>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</si>
  <si>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</si>
  <si>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</si>
  <si>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</si>
  <si>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</si>
  <si>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</si>
  <si>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</si>
  <si>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</si>
  <si>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</si>
  <si>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</si>
  <si>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</si>
  <si>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</si>
  <si>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</si>
  <si>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</si>
  <si>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</si>
  <si>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</si>
  <si>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</si>
  <si>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</si>
  <si>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</si>
  <si>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</si>
  <si>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</si>
  <si>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</si>
  <si>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</si>
  <si>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</si>
  <si>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</si>
  <si>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</si>
  <si>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</si>
  <si>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</si>
  <si>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</si>
  <si>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</si>
  <si>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</si>
  <si>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</si>
  <si>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</si>
  <si>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</si>
  <si>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</si>
  <si>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</si>
  <si>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</si>
  <si>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</si>
  <si>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</si>
  <si>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</si>
  <si>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</si>
  <si>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</si>
  <si>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</si>
  <si>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</si>
  <si>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</si>
  <si>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</si>
  <si>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</si>
  <si>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</si>
  <si>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</si>
  <si>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</si>
  <si>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</si>
  <si>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</si>
  <si>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</si>
  <si>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</si>
  <si>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</si>
  <si>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</si>
  <si>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</si>
  <si>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</si>
  <si>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</si>
  <si>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</si>
  <si>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</si>
  <si>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</si>
  <si>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</si>
  <si>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</si>
  <si>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</si>
  <si>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</si>
  <si>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</si>
  <si>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</si>
  <si>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</si>
  <si>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</si>
  <si>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</si>
  <si>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</si>
  <si>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</si>
  <si>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</si>
  <si>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</si>
  <si>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</si>
  <si>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</si>
  <si>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</si>
  <si>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</si>
  <si>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</si>
  <si>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</si>
  <si>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</si>
  <si>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</si>
  <si>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</si>
  <si>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</si>
  <si>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</si>
  <si>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</si>
  <si>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</si>
  <si>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</si>
  <si>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</si>
  <si>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</si>
  <si>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</si>
  <si>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</si>
  <si>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</si>
  <si>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</si>
  <si>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</si>
  <si>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</si>
  <si>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</si>
  <si>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</si>
  <si>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</si>
  <si>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</si>
  <si>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</si>
  <si>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</si>
  <si>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</si>
  <si>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</si>
  <si>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</si>
  <si>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</si>
  <si>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</si>
  <si>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</si>
  <si>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</si>
  <si>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</si>
  <si>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</si>
  <si>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</si>
  <si>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</si>
  <si>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</si>
  <si>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</si>
  <si>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</si>
  <si>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</si>
  <si>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</si>
  <si>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</si>
  <si>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</si>
  <si>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</si>
  <si>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</si>
  <si>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</si>
  <si>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</si>
  <si>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</si>
  <si>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</si>
  <si>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</si>
  <si>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</si>
  <si>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</si>
  <si>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</si>
  <si>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</si>
  <si>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</si>
  <si>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</si>
  <si>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</si>
  <si>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</si>
  <si>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</si>
  <si>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</si>
  <si>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</si>
  <si>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</si>
  <si>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</si>
  <si>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</si>
  <si>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</si>
  <si>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</si>
  <si>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</si>
  <si>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</si>
  <si>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</si>
  <si>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</si>
  <si>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</si>
  <si>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</si>
  <si>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</si>
  <si>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</si>
  <si>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</si>
  <si>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</si>
  <si>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</si>
  <si>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</si>
  <si>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</si>
  <si>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</si>
  <si>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</si>
  <si>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</si>
  <si>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</si>
  <si>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</si>
  <si>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</si>
  <si>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</si>
  <si>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</si>
  <si>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</si>
  <si>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</si>
  <si>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</si>
  <si>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</si>
  <si>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</si>
  <si>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</si>
  <si>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</si>
  <si>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</si>
  <si>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</si>
  <si>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</si>
  <si>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</si>
  <si>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</si>
  <si>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</si>
  <si>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</si>
  <si>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</si>
  <si>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</si>
  <si>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</si>
  <si>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</si>
  <si>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</si>
  <si>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</si>
  <si>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</si>
  <si>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</si>
  <si>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</si>
  <si>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</si>
  <si>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</si>
  <si>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</si>
  <si>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</si>
  <si>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</si>
  <si>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</si>
  <si>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</si>
  <si>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</si>
  <si>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</si>
  <si>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</si>
  <si>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</si>
  <si>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</si>
  <si>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</si>
  <si>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</si>
  <si>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</si>
  <si>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</si>
  <si>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</si>
  <si>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</si>
  <si>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</si>
  <si>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</si>
  <si>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</si>
  <si>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</si>
  <si>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</si>
  <si>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</si>
  <si>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</si>
  <si>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</si>
  <si>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</si>
  <si>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</si>
  <si>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</si>
  <si>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</si>
  <si>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</si>
  <si>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</si>
  <si>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</si>
  <si>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</si>
  <si>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</si>
  <si>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</si>
  <si>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</si>
  <si>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</si>
  <si>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</si>
  <si>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</si>
  <si>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</si>
  <si>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</si>
  <si>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</si>
  <si>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</si>
  <si>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</si>
  <si>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</si>
  <si>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</si>
  <si>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</si>
  <si>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</si>
  <si>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</si>
  <si>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</si>
  <si>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</si>
  <si>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</si>
  <si>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</si>
  <si>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</si>
  <si>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</si>
  <si>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</si>
  <si>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</si>
  <si>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</si>
  <si>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</si>
  <si>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</si>
  <si>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</si>
  <si>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</si>
  <si>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</si>
  <si>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</si>
  <si>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</si>
  <si>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</si>
  <si>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</si>
  <si>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</si>
  <si>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</si>
  <si>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</si>
  <si>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</si>
  <si>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</si>
  <si>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</si>
  <si>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</si>
  <si>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</si>
  <si>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</si>
  <si>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</si>
  <si>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</si>
  <si>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</si>
  <si>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</si>
  <si>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</si>
  <si>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</si>
  <si>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</si>
  <si>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</si>
  <si>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</si>
  <si>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</si>
  <si>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</si>
  <si>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</si>
  <si>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</si>
  <si>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</si>
  <si>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</si>
  <si>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</si>
  <si>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</si>
  <si>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</si>
  <si>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</si>
  <si>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</si>
  <si>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</si>
  <si>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</si>
  <si>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</si>
  <si>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</si>
  <si>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</si>
  <si>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</si>
  <si>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</si>
  <si>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</si>
  <si>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</si>
  <si>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</si>
  <si>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</si>
  <si>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</si>
  <si>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</si>
  <si>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</si>
  <si>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</si>
  <si>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</si>
  <si>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</si>
  <si>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</si>
  <si>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</si>
  <si>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</si>
  <si>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</si>
  <si>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</si>
  <si>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</si>
  <si>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</si>
  <si>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</si>
  <si>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</si>
  <si>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</si>
  <si>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</si>
  <si>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</si>
  <si>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</si>
  <si>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</si>
  <si>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</si>
  <si>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</si>
  <si>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</si>
  <si>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</si>
  <si>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</si>
  <si>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</si>
  <si>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</si>
  <si>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</si>
  <si>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</si>
  <si>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</si>
  <si>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</si>
  <si>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</si>
  <si>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</si>
  <si>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</si>
  <si>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</si>
  <si>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</si>
  <si>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</si>
  <si>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</si>
  <si>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</si>
  <si>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</si>
  <si>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</si>
  <si>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</si>
  <si>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</si>
  <si>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</si>
  <si>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</si>
  <si>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</si>
  <si>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</si>
  <si>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</si>
  <si>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</si>
  <si>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</si>
  <si>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</si>
  <si>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</si>
  <si>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</si>
  <si>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</si>
  <si>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</si>
  <si>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</si>
  <si>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</si>
  <si>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</si>
  <si>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</si>
  <si>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</si>
  <si>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</si>
  <si>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</si>
  <si>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</si>
  <si>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</si>
  <si>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</si>
  <si>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</si>
  <si>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</si>
  <si>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</si>
  <si>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</si>
  <si>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</si>
  <si>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</si>
  <si>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</si>
  <si>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</si>
  <si>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</si>
  <si>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</si>
  <si>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</si>
  <si>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</si>
  <si>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</si>
  <si>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</si>
  <si>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</si>
  <si>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</si>
  <si>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</si>
  <si>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</si>
  <si>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</si>
  <si>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</si>
  <si>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</si>
  <si>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</si>
  <si>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</si>
  <si>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</si>
  <si>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</si>
  <si>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</si>
  <si>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</si>
  <si>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</si>
  <si>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</si>
  <si>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</si>
  <si>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</si>
  <si>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</si>
  <si>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</si>
  <si>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</si>
  <si>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</si>
  <si>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</si>
  <si>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</si>
  <si>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</si>
  <si>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</si>
  <si>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</si>
  <si>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</si>
  <si>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</si>
  <si>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</si>
  <si>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</si>
  <si>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</si>
  <si>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</si>
  <si>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</si>
  <si>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</si>
  <si>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</si>
  <si>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</si>
  <si>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</si>
  <si>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</si>
  <si>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</si>
  <si>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</si>
  <si>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</si>
  <si>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</si>
  <si>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</si>
  <si>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</si>
  <si>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</si>
  <si>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</si>
  <si>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</si>
  <si>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</si>
  <si>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</si>
  <si>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</si>
  <si>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</si>
  <si>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</si>
  <si>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</si>
  <si>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</si>
  <si>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</si>
  <si>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</si>
  <si>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</si>
  <si>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</si>
  <si>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</si>
  <si>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</si>
  <si>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</si>
  <si>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</si>
  <si>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</si>
  <si>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</si>
  <si>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</si>
  <si>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</si>
  <si>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</si>
  <si>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</si>
  <si>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</si>
  <si>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</si>
  <si>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</si>
  <si>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</si>
  <si>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</si>
  <si>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</si>
  <si>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</si>
  <si>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</si>
  <si>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</si>
  <si>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</si>
  <si>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</si>
  <si>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</si>
  <si>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</si>
  <si>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</si>
  <si>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</si>
  <si>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</si>
  <si>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</si>
  <si>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</si>
  <si>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</si>
  <si>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</si>
  <si>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</si>
  <si>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</si>
  <si>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</si>
  <si>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</si>
  <si>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</si>
  <si>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</si>
  <si>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</si>
  <si>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</si>
  <si>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</si>
  <si>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</si>
  <si>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</si>
  <si>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</si>
  <si>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</si>
  <si>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</si>
  <si>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</si>
  <si>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</si>
  <si>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</si>
  <si>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</si>
  <si>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</si>
  <si>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</si>
  <si>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</si>
  <si>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</si>
  <si>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</si>
  <si>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</si>
  <si>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</si>
  <si>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</si>
  <si>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</si>
  <si>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</si>
  <si>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</si>
  <si>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</si>
  <si>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</si>
  <si>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</si>
  <si>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</si>
  <si>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</si>
  <si>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</si>
  <si>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</si>
  <si>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</si>
  <si>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</si>
  <si>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</si>
  <si>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</si>
  <si>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</si>
  <si>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</si>
  <si>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</si>
  <si>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</si>
  <si>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</si>
  <si>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</si>
  <si>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</si>
  <si>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</si>
  <si>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</si>
  <si>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</si>
  <si>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</si>
  <si>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</si>
  <si>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</si>
  <si>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</si>
  <si>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</si>
  <si>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</si>
  <si>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</si>
  <si>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</si>
  <si>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</si>
  <si>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</si>
  <si>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</si>
  <si>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</si>
  <si>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</si>
  <si>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</si>
  <si>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</si>
  <si>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</si>
  <si>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</si>
  <si>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</si>
  <si>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</si>
  <si>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</si>
  <si>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</si>
  <si>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</si>
  <si>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</si>
  <si>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</si>
  <si>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</si>
  <si>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</si>
  <si>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</si>
  <si>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</si>
  <si>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</si>
  <si>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</si>
  <si>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</si>
  <si>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</si>
  <si>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</si>
  <si>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</si>
  <si>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</si>
  <si>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</si>
  <si>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</si>
  <si>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</si>
  <si>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</si>
  <si>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</si>
  <si>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</si>
  <si>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</si>
  <si>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</si>
  <si>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</si>
  <si>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</si>
  <si>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</si>
  <si>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</si>
  <si>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</si>
  <si>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</si>
  <si>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</si>
  <si>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</si>
  <si>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</si>
  <si>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</si>
  <si>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</si>
  <si>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</si>
  <si>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</si>
  <si>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</si>
  <si>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</si>
  <si>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</si>
  <si>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</si>
  <si>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</si>
  <si>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</si>
  <si>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</si>
  <si>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</si>
  <si>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</si>
  <si>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</si>
  <si>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</si>
  <si>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</si>
  <si>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</si>
  <si>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</si>
  <si>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</si>
  <si>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</si>
  <si>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</si>
  <si>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</si>
  <si>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</si>
  <si>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</si>
  <si>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</si>
  <si>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</si>
  <si>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</si>
  <si>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</si>
  <si>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</si>
  <si>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</si>
  <si>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</si>
  <si>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</si>
  <si>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</si>
  <si>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</si>
  <si>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</si>
  <si>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</si>
  <si>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</si>
  <si>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</si>
  <si>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</si>
  <si>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</si>
  <si>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</si>
  <si>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</si>
  <si>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</si>
  <si>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</si>
  <si>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</si>
  <si>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</si>
  <si>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</si>
  <si>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</si>
  <si>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</si>
  <si>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</si>
  <si>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</si>
  <si>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</si>
  <si>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</si>
  <si>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</si>
  <si>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</si>
  <si>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</si>
  <si>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</si>
  <si>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</si>
  <si>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</si>
  <si>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</si>
  <si>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</si>
  <si>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</si>
  <si>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</si>
  <si>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</si>
  <si>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</si>
  <si>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</si>
  <si>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</si>
  <si>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</si>
  <si>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</si>
  <si>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</si>
  <si>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</si>
  <si>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</si>
  <si>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</si>
  <si>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</si>
  <si>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</si>
  <si>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</si>
  <si>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</si>
  <si>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</si>
  <si>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</si>
  <si>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</si>
  <si>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</si>
  <si>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</si>
  <si>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</si>
  <si>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</si>
  <si>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</si>
  <si>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</si>
  <si>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</si>
  <si>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</si>
  <si>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</si>
  <si>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</si>
  <si>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</si>
  <si>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</si>
  <si>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</si>
  <si>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</si>
  <si>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</si>
  <si>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</si>
  <si>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</si>
  <si>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</si>
  <si>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</si>
  <si>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</si>
  <si>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</si>
  <si>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</si>
  <si>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</si>
  <si>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</si>
  <si>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</si>
  <si>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</si>
  <si>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</si>
  <si>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</si>
  <si>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</si>
  <si>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</si>
  <si>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</si>
  <si>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</si>
  <si>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</si>
  <si>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</si>
  <si>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</si>
  <si>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</si>
  <si>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</si>
  <si>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</si>
  <si>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</si>
  <si>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</si>
  <si>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</si>
  <si>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</si>
  <si>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</si>
  <si>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</si>
  <si>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</si>
  <si>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</si>
  <si>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</si>
  <si>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</si>
  <si>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</si>
  <si>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</si>
  <si>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</si>
  <si>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</si>
  <si>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</si>
  <si>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</si>
  <si>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</si>
  <si>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</si>
  <si>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</si>
  <si>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</si>
  <si>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</si>
  <si>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</si>
  <si>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</si>
  <si>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</si>
  <si>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</si>
  <si>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</si>
  <si>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</si>
  <si>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</si>
  <si>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</si>
  <si>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</si>
  <si>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</si>
  <si>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</si>
  <si>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</si>
  <si>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</si>
  <si>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</si>
  <si>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</si>
  <si>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</si>
  <si>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</si>
  <si>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</si>
  <si>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</si>
  <si>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</si>
  <si>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</si>
  <si>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</si>
  <si>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</si>
  <si>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</si>
  <si>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</si>
  <si>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</si>
  <si>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</si>
  <si>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</si>
  <si>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</si>
  <si>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</si>
  <si>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</si>
  <si>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</si>
  <si>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</si>
  <si>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</si>
  <si>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</si>
  <si>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</si>
  <si>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</si>
  <si>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</si>
  <si>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</si>
  <si>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</si>
  <si>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</si>
  <si>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</si>
  <si>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</si>
  <si>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</si>
  <si>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</si>
  <si>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</si>
  <si>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</si>
  <si>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</si>
  <si>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</si>
  <si>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</si>
  <si>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</si>
  <si>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</si>
  <si>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</si>
  <si>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</si>
  <si>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</si>
  <si>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</si>
  <si>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</si>
  <si>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</si>
  <si>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</si>
  <si>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</si>
  <si>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</si>
  <si>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</si>
  <si>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</si>
  <si>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</si>
  <si>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</si>
  <si>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</si>
  <si>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</si>
  <si>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</si>
  <si>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</si>
  <si>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</si>
  <si>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</si>
  <si>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</si>
  <si>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</si>
  <si>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</si>
  <si>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</si>
  <si>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</si>
  <si>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</si>
  <si>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</si>
  <si>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</si>
  <si>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</si>
  <si>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</si>
  <si>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</si>
  <si>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</si>
  <si>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</si>
  <si>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</si>
  <si>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</si>
  <si>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</si>
  <si>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</si>
  <si>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</si>
  <si>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</si>
  <si>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</si>
  <si>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</si>
  <si>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</si>
  <si>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</si>
  <si>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</si>
  <si>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</si>
  <si>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</si>
  <si>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</si>
  <si>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</si>
  <si>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</si>
  <si>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</si>
  <si>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</si>
  <si>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</si>
  <si>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</si>
  <si>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</si>
  <si>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</si>
  <si>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</si>
  <si>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</si>
  <si>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</si>
  <si>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</si>
  <si>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</si>
  <si>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</si>
  <si>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</si>
  <si>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</si>
  <si>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</si>
  <si>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</si>
  <si>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</si>
  <si>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</si>
  <si>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</si>
  <si>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</si>
  <si>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</si>
  <si>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</si>
  <si>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</si>
  <si>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</si>
  <si>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</si>
  <si>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</si>
  <si>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</si>
  <si>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</si>
  <si>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</si>
  <si>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</si>
  <si>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</si>
  <si>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</si>
  <si>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</si>
  <si>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</si>
  <si>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</si>
  <si>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</si>
  <si>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</si>
  <si>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</si>
  <si>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</si>
  <si>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</si>
  <si>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</si>
  <si>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</si>
  <si>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</si>
  <si>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</si>
  <si>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</si>
  <si>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</si>
  <si>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</si>
  <si>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</si>
  <si>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</si>
  <si>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</si>
  <si>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</si>
  <si>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</si>
  <si>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</si>
  <si>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</si>
  <si>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</si>
  <si>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</si>
  <si>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</si>
  <si>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</si>
  <si>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</si>
  <si>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</si>
  <si>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</si>
  <si>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</si>
  <si>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</si>
  <si>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</si>
  <si>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</si>
  <si>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</si>
  <si>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</si>
  <si>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</si>
  <si>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</si>
  <si>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</si>
  <si>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</si>
  <si>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</si>
  <si>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</si>
  <si>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</si>
  <si>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</si>
  <si>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</si>
  <si>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</si>
  <si>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</si>
  <si>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</si>
  <si>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</si>
  <si>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</si>
  <si>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</si>
  <si>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</si>
  <si>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</si>
  <si>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</si>
  <si>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</si>
  <si>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</si>
  <si>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</si>
  <si>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</si>
  <si>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</si>
  <si>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</si>
  <si>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</si>
  <si>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</si>
  <si>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</si>
  <si>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</si>
  <si>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</si>
  <si>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</si>
  <si>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</si>
  <si>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</si>
  <si>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</si>
  <si>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</si>
  <si>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</si>
  <si>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</si>
  <si>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</si>
  <si>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</si>
  <si>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</si>
  <si>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</si>
  <si>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</si>
  <si>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</si>
  <si>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</si>
  <si>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</si>
  <si>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</si>
  <si>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</si>
  <si>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</si>
  <si>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</si>
  <si>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</si>
  <si>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</si>
  <si>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</si>
  <si>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</si>
  <si>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</si>
  <si>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</si>
  <si>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</si>
  <si>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</si>
  <si>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</si>
  <si>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</si>
  <si>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</si>
  <si>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</si>
  <si>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</si>
  <si>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</si>
  <si>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</si>
  <si>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</si>
  <si>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</si>
  <si>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</si>
  <si>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</si>
  <si>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</si>
  <si>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</si>
  <si>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</si>
  <si>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</si>
  <si>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</si>
  <si>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</si>
  <si>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</si>
  <si>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</si>
  <si>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</si>
  <si>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</si>
  <si>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</si>
  <si>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</si>
  <si>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</si>
  <si>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</si>
  <si>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</si>
  <si>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</si>
  <si>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</si>
  <si>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</si>
  <si>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</si>
  <si>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</si>
  <si>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</si>
  <si>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</si>
  <si>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</si>
  <si>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</si>
  <si>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</si>
  <si>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</si>
  <si>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</si>
  <si>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</si>
  <si>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</si>
  <si>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</si>
  <si>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</si>
  <si>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</si>
  <si>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</si>
  <si>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</si>
  <si>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</si>
  <si>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</si>
  <si>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</si>
  <si>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</si>
  <si>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</si>
  <si>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</si>
  <si>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</si>
  <si>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</si>
  <si>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</si>
  <si>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</si>
  <si>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</si>
  <si>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</si>
  <si>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</si>
  <si>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</si>
  <si>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</si>
  <si>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</si>
  <si>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</si>
  <si>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</si>
  <si>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</si>
  <si>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</si>
  <si>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</si>
  <si>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</si>
  <si>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</si>
  <si>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</si>
  <si>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</si>
  <si>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</si>
  <si>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</si>
  <si>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</si>
  <si>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</si>
  <si>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</si>
  <si>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</si>
  <si>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</si>
  <si>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</si>
  <si>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</si>
  <si>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</si>
  <si>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</si>
  <si>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</si>
  <si>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</si>
  <si>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</si>
  <si>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</si>
  <si>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</si>
  <si>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</si>
  <si>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</si>
  <si>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</si>
  <si>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</si>
  <si>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</si>
  <si>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</si>
  <si>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</si>
  <si>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</si>
  <si>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</si>
  <si>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</si>
  <si>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</si>
  <si>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</si>
  <si>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</si>
  <si>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</si>
  <si>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</si>
  <si>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</si>
  <si>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</si>
  <si>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</si>
  <si>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</si>
  <si>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</si>
  <si>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</si>
  <si>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</si>
  <si>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</si>
  <si>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</si>
  <si>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</si>
  <si>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</si>
  <si>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</si>
  <si>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</si>
  <si>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</si>
  <si>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</si>
  <si>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</si>
  <si>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</si>
  <si>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</si>
  <si>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</si>
  <si>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</si>
  <si>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</si>
  <si>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</si>
  <si>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</si>
  <si>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</si>
  <si>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</si>
  <si>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</si>
  <si>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</si>
  <si>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</si>
  <si>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</si>
  <si>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</si>
  <si>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</si>
  <si>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</si>
  <si>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</si>
  <si>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</si>
  <si>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</si>
  <si>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</si>
  <si>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</si>
  <si>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</si>
  <si>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</si>
  <si>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</si>
  <si>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</si>
  <si>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</si>
  <si>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</si>
  <si>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</si>
  <si>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</si>
  <si>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</si>
  <si>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</si>
  <si>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</si>
  <si>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</si>
  <si>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</si>
  <si>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</si>
  <si>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</si>
  <si>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</si>
  <si>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</si>
  <si>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</si>
  <si>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</si>
  <si>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</si>
  <si>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</si>
  <si>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</si>
  <si>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</si>
  <si>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</si>
  <si>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</si>
  <si>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</si>
  <si>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</si>
  <si>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</si>
  <si>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</si>
  <si>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</si>
  <si>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</si>
  <si>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</si>
  <si>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</si>
  <si>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</si>
  <si>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</si>
  <si>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</si>
  <si>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</si>
  <si>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</si>
  <si>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</si>
  <si>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</si>
  <si>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</si>
  <si>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</si>
  <si>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</si>
  <si>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</si>
  <si>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</si>
  <si>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</si>
  <si>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</si>
  <si>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</si>
  <si>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</si>
  <si>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</si>
  <si>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</si>
  <si>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</si>
  <si>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</si>
  <si>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</si>
  <si>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</si>
  <si>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</si>
  <si>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</si>
  <si>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</si>
  <si>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</si>
  <si>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</si>
  <si>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</si>
  <si>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</si>
  <si>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</si>
  <si>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</si>
  <si>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</si>
  <si>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</si>
  <si>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</si>
  <si>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</si>
  <si>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</si>
  <si>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</si>
  <si>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</si>
  <si>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</si>
  <si>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</si>
  <si>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</si>
  <si>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</si>
  <si>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</si>
  <si>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</si>
  <si>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</si>
  <si>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</si>
  <si>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</si>
  <si>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</si>
  <si>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</si>
  <si>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</si>
  <si>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</si>
  <si>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</si>
  <si>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</si>
  <si>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</si>
  <si>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</si>
  <si>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</si>
  <si>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</si>
  <si>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</si>
  <si>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</si>
  <si>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</si>
  <si>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</si>
  <si>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</si>
  <si>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</si>
  <si>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</si>
  <si>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</si>
  <si>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</si>
  <si>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</si>
  <si>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</si>
  <si>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</si>
  <si>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</si>
  <si>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</si>
  <si>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</si>
  <si>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</si>
  <si>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</si>
  <si>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</si>
  <si>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</si>
  <si>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</si>
  <si>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</si>
  <si>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</si>
  <si>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</si>
  <si>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</si>
  <si>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</si>
  <si>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</si>
  <si>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</si>
  <si>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</si>
  <si>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</si>
  <si>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</si>
  <si>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</si>
  <si>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</si>
  <si>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</si>
  <si>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</si>
  <si>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</si>
  <si>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</si>
  <si>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</si>
  <si>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</si>
  <si>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</si>
  <si>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</si>
  <si>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</si>
  <si>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</si>
  <si>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</si>
  <si>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</si>
  <si>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</si>
  <si>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</si>
  <si>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</si>
  <si>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</si>
  <si>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</si>
  <si>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</si>
  <si>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</si>
  <si>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</si>
  <si>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</si>
  <si>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</si>
  <si>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</si>
  <si>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</si>
  <si>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</si>
  <si>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</si>
  <si>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</si>
  <si>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</si>
  <si>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</si>
  <si>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</si>
  <si>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</si>
  <si>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</si>
  <si>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</si>
  <si>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</si>
  <si>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</si>
  <si>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</si>
  <si>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</si>
  <si>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</si>
  <si>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</si>
  <si>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</si>
  <si>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</si>
  <si>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</si>
  <si>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</si>
  <si>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</si>
  <si>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</si>
  <si>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</si>
  <si>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</si>
  <si>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</si>
  <si>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</si>
  <si>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</si>
  <si>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</si>
  <si>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</si>
  <si>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</si>
  <si>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</si>
  <si>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</si>
  <si>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</si>
  <si>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</si>
  <si>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</si>
  <si>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</si>
  <si>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</si>
  <si>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</si>
  <si>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</si>
  <si>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</si>
  <si>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</si>
  <si>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</si>
  <si>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</si>
  <si>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</si>
  <si>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</si>
  <si>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</si>
  <si>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</si>
  <si>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</si>
  <si>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</si>
  <si>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</si>
  <si>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</si>
  <si>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</si>
  <si>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</si>
  <si>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</si>
  <si>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</si>
  <si>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</si>
  <si>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</si>
  <si>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</si>
  <si>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</si>
  <si>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</si>
  <si>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</si>
  <si>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</si>
  <si>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</si>
  <si>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</si>
  <si>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</si>
  <si>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</si>
  <si>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</si>
  <si>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</si>
  <si>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</si>
  <si>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</si>
  <si>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</si>
  <si>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</si>
  <si>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</si>
  <si>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</si>
  <si>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</si>
  <si>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</si>
  <si>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</si>
  <si>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</si>
  <si>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</si>
  <si>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</si>
  <si>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</si>
  <si>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</si>
  <si>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</si>
  <si>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</si>
  <si>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</si>
  <si>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</si>
  <si>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</si>
  <si>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</si>
  <si>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</si>
  <si>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</si>
  <si>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</si>
  <si>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</si>
  <si>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</si>
  <si>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</si>
  <si>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</si>
  <si>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</si>
  <si>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</si>
  <si>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</si>
  <si>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</si>
  <si>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</si>
  <si>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</si>
  <si>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</si>
  <si>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</si>
  <si>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</si>
  <si>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</si>
  <si>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</si>
  <si>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</si>
  <si>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</si>
  <si>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</si>
  <si>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</si>
  <si>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</si>
  <si>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</si>
  <si>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</si>
  <si>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</si>
  <si>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</si>
  <si>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</si>
  <si>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</si>
  <si>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</si>
  <si>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</si>
  <si>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</si>
  <si>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</si>
  <si>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</si>
  <si>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</si>
  <si>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</si>
  <si>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</si>
  <si>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</si>
  <si>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</si>
  <si>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</si>
  <si>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</si>
  <si>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</si>
  <si>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</si>
  <si>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</si>
  <si>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</si>
  <si>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</si>
  <si>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</si>
  <si>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</si>
  <si>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</si>
  <si>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</si>
  <si>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</si>
  <si>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</si>
  <si>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</si>
  <si>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</si>
  <si>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</si>
  <si>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</si>
  <si>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</si>
  <si>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</si>
  <si>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</si>
  <si>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</si>
  <si>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</si>
  <si>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</si>
  <si>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</si>
  <si>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</si>
  <si>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</si>
  <si>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</si>
  <si>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</si>
  <si>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</si>
  <si>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</si>
  <si>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</si>
  <si>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</si>
  <si>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</si>
  <si>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</si>
  <si>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</si>
  <si>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</si>
  <si>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</si>
  <si>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</si>
  <si>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</si>
  <si>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</si>
  <si>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</si>
  <si>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</si>
  <si>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</si>
  <si>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</si>
  <si>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</si>
  <si>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</si>
  <si>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</si>
  <si>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</si>
  <si>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</si>
  <si>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</si>
  <si>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</si>
  <si>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</si>
  <si>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</si>
  <si>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</si>
  <si>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</si>
  <si>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</si>
  <si>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</si>
  <si>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</si>
  <si>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</si>
  <si>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</si>
  <si>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</si>
  <si>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</si>
  <si>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</si>
  <si>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</si>
  <si>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</si>
  <si>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</si>
  <si>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</si>
  <si>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</si>
  <si>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</si>
  <si>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</si>
  <si>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</si>
  <si>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</si>
  <si>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</si>
  <si>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</si>
  <si>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</si>
  <si>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</si>
  <si>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</si>
  <si>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</si>
  <si>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</si>
  <si>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</si>
  <si>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</si>
  <si>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</si>
  <si>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</si>
  <si>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</si>
  <si>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</si>
  <si>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</si>
  <si>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</si>
  <si>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</si>
  <si>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</si>
  <si>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</si>
  <si>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</si>
  <si>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</si>
  <si>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</si>
  <si>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</si>
  <si>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</si>
  <si>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</si>
  <si>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</si>
  <si>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</si>
  <si>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</si>
  <si>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</si>
  <si>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</si>
  <si>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</si>
  <si>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</si>
  <si>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</si>
  <si>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</si>
  <si>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</si>
  <si>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</si>
  <si>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</si>
  <si>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</si>
  <si>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</si>
  <si>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</si>
  <si>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</si>
  <si>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</si>
  <si>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</si>
  <si>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</si>
  <si>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</si>
  <si>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</si>
  <si>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</si>
  <si>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</si>
  <si>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</si>
  <si>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</si>
  <si>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</si>
  <si>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</si>
  <si>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</si>
  <si>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</si>
  <si>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</si>
  <si>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</si>
  <si>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</si>
  <si>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</si>
  <si>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</si>
  <si>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</si>
  <si>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</si>
  <si>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</si>
  <si>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</si>
  <si>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</si>
  <si>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</si>
  <si>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</si>
  <si>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</si>
  <si>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</si>
  <si>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</si>
  <si>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</si>
  <si>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</si>
  <si>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</si>
  <si>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</si>
  <si>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</si>
  <si>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</si>
  <si>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</si>
  <si>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</si>
  <si>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</si>
  <si>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</si>
  <si>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</si>
  <si>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</si>
  <si>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</si>
  <si>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</si>
  <si>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</si>
  <si>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</si>
  <si>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</si>
  <si>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</si>
  <si>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</si>
  <si>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</si>
  <si>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</si>
  <si>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</si>
  <si>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</si>
  <si>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</si>
  <si>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</si>
  <si>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</si>
  <si>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</si>
  <si>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</si>
  <si>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</si>
  <si>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</si>
  <si>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</si>
  <si>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</si>
  <si>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</si>
  <si>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</si>
  <si>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</si>
  <si>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</si>
  <si>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</si>
  <si>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</si>
  <si>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</si>
  <si>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</si>
  <si>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</si>
  <si>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</si>
  <si>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</si>
  <si>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</si>
  <si>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</si>
  <si>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</si>
  <si>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</si>
  <si>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</si>
  <si>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</si>
  <si>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</si>
  <si>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</si>
  <si>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</si>
  <si>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</si>
  <si>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</si>
  <si>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</si>
  <si>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</si>
  <si>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</si>
  <si>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</si>
  <si>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</si>
  <si>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</si>
  <si>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</si>
  <si>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</si>
  <si>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</si>
  <si>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</si>
  <si>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</si>
  <si>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</si>
  <si>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</si>
  <si>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</si>
  <si>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</si>
  <si>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</si>
  <si>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</si>
  <si>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</si>
  <si>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</si>
  <si>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</si>
  <si>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</si>
  <si>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</si>
  <si>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</si>
  <si>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</si>
  <si>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</si>
  <si>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</si>
  <si>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</si>
  <si>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</si>
  <si>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</si>
  <si>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</si>
  <si>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</si>
  <si>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</si>
  <si>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</si>
  <si>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</si>
  <si>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</si>
  <si>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</si>
  <si>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</si>
  <si>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</si>
  <si>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</si>
  <si>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</si>
  <si>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</si>
  <si>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</si>
  <si>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</si>
  <si>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</si>
  <si>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</si>
  <si>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</si>
  <si>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</si>
  <si>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</si>
  <si>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</si>
  <si>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</si>
  <si>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</si>
  <si>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</si>
  <si>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</si>
  <si>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</si>
  <si>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</si>
  <si>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</si>
  <si>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</si>
  <si>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</si>
  <si>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</si>
  <si>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</si>
  <si>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</si>
  <si>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</si>
  <si>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</si>
  <si>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</si>
  <si>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</si>
  <si>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</si>
  <si>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</si>
  <si>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</si>
  <si>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</si>
  <si>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</si>
  <si>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</si>
  <si>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</si>
  <si>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</si>
  <si>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</si>
  <si>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</si>
  <si>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</si>
  <si>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</si>
  <si>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</si>
  <si>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</si>
  <si>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</si>
  <si>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</si>
  <si>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</si>
  <si>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</si>
  <si>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</si>
  <si>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</si>
  <si>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</si>
  <si>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</si>
  <si>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</si>
  <si>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</si>
  <si>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</si>
  <si>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</si>
  <si>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</si>
  <si>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</si>
  <si>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</si>
  <si>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</si>
  <si>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</si>
  <si>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</si>
  <si>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</si>
  <si>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</si>
  <si>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</si>
  <si>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</si>
  <si>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</si>
  <si>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</si>
  <si>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</si>
  <si>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</si>
  <si>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</si>
  <si>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</si>
  <si>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</si>
  <si>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</si>
  <si>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</si>
  <si>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</si>
  <si>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</si>
  <si>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</si>
  <si>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</si>
  <si>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</si>
  <si>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</si>
  <si>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</si>
  <si>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</si>
  <si>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</si>
  <si>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</si>
  <si>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</si>
  <si>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</si>
  <si>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</si>
  <si>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</si>
  <si>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</si>
  <si>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</si>
  <si>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</si>
  <si>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</si>
  <si>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</si>
  <si>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</si>
  <si>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</si>
  <si>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</si>
  <si>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</si>
  <si>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</si>
  <si>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</si>
  <si>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</si>
  <si>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</si>
  <si>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</si>
  <si>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</si>
  <si>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</si>
  <si>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</si>
  <si>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</si>
  <si>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</si>
  <si>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</si>
  <si>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</si>
  <si>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</si>
  <si>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</si>
  <si>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</si>
  <si>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</si>
  <si>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</si>
  <si>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</si>
  <si>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</si>
  <si>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</si>
  <si>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</si>
  <si>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</si>
  <si>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</si>
  <si>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</si>
  <si>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</si>
  <si>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</si>
  <si>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</si>
  <si>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</si>
  <si>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</si>
  <si>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</si>
  <si>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</si>
  <si>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</si>
  <si>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</si>
  <si>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</si>
  <si>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</si>
  <si>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</si>
  <si>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</si>
  <si>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</si>
  <si>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</si>
  <si>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</si>
  <si>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</si>
  <si>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</si>
  <si>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</si>
  <si>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</si>
  <si>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</si>
  <si>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</si>
  <si>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</si>
  <si>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</si>
  <si>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</si>
  <si>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</si>
  <si>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</si>
  <si>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</si>
  <si>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</si>
  <si>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</si>
  <si>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</si>
  <si>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</si>
  <si>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</si>
  <si>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</si>
  <si>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</si>
  <si>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</si>
  <si>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</si>
  <si>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</si>
  <si>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</si>
  <si>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</si>
  <si>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</si>
  <si>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</si>
  <si>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</si>
  <si>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</si>
  <si>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</si>
  <si>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</si>
  <si>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</si>
  <si>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</si>
  <si>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</si>
  <si>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</si>
  <si>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</si>
  <si>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</si>
  <si>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</si>
  <si>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</si>
  <si>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</si>
  <si>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</si>
  <si>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</si>
  <si>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</si>
  <si>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</si>
  <si>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</si>
  <si>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</si>
  <si>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</si>
  <si>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</si>
  <si>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</si>
  <si>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</si>
  <si>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</si>
  <si>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</si>
  <si>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</si>
  <si>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</si>
  <si>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</si>
  <si>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</si>
  <si>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</si>
  <si>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</si>
  <si>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</si>
  <si>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</si>
  <si>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</si>
  <si>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</si>
  <si>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</si>
  <si>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</si>
  <si>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</si>
  <si>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</si>
  <si>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</si>
  <si>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</si>
  <si>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</si>
  <si>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</si>
  <si>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</si>
  <si>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</si>
  <si>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</si>
  <si>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</si>
  <si>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</si>
  <si>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</si>
  <si>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</si>
  <si>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</si>
  <si>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</si>
  <si>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</si>
  <si>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</si>
  <si>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</si>
  <si>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</si>
  <si>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</si>
  <si>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</si>
  <si>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</si>
  <si>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</si>
  <si>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</si>
  <si>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</si>
  <si>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</si>
  <si>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</si>
  <si>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</si>
  <si>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</si>
  <si>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</si>
  <si>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</si>
  <si>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</si>
  <si>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</si>
  <si>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</si>
  <si>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</si>
  <si>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</si>
  <si>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</si>
  <si>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</si>
  <si>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</si>
  <si>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</si>
  <si>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</si>
  <si>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</si>
  <si>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</si>
  <si>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</si>
  <si>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</si>
  <si>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</si>
  <si>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</si>
  <si>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</si>
  <si>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</si>
  <si>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</si>
  <si>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</si>
  <si>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</si>
  <si>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</si>
  <si>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</si>
  <si>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</si>
  <si>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</si>
  <si>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</si>
  <si>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</si>
  <si>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</si>
  <si>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</si>
  <si>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</si>
  <si>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</si>
  <si>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</si>
  <si>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</si>
  <si>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</si>
  <si>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</si>
  <si>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</si>
  <si>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</si>
  <si>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</si>
  <si>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</si>
  <si>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</si>
  <si>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</si>
  <si>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</si>
  <si>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</si>
  <si>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</si>
  <si>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</si>
  <si>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</si>
  <si>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</si>
  <si>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</si>
  <si>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</si>
  <si>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</si>
  <si>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</si>
  <si>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</si>
  <si>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</si>
  <si>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</si>
  <si>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</si>
  <si>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</si>
  <si>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</si>
  <si>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</si>
  <si>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</si>
  <si>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</si>
  <si>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</si>
  <si>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</si>
  <si>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</si>
  <si>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</si>
  <si>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</si>
  <si>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</si>
  <si>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</si>
  <si>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</si>
  <si>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</si>
  <si>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</si>
  <si>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</si>
  <si>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</si>
  <si>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</si>
  <si>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</si>
  <si>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</si>
  <si>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</si>
  <si>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</si>
  <si>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</si>
  <si>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</si>
  <si>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</si>
  <si>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</si>
  <si>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</si>
  <si>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</si>
  <si>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</si>
  <si>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</si>
  <si>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</si>
  <si>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</si>
  <si>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</si>
  <si>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</si>
  <si>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</si>
  <si>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</si>
  <si>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</si>
  <si>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</si>
  <si>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</si>
  <si>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</si>
  <si>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</si>
  <si>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</si>
  <si>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</si>
  <si>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</si>
  <si>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</si>
  <si>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</si>
  <si>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</si>
  <si>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</si>
  <si>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</si>
  <si>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</si>
  <si>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</si>
  <si>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</si>
  <si>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</si>
  <si>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</si>
  <si>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</si>
  <si>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</si>
  <si>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</si>
  <si>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</si>
  <si>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</si>
  <si>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</si>
  <si>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</si>
  <si>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</si>
  <si>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</si>
  <si>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</si>
  <si>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</si>
  <si>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</si>
  <si>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</si>
  <si>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</si>
  <si>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</si>
  <si>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</si>
  <si>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</si>
  <si>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</si>
  <si>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</si>
  <si>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</si>
  <si>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</si>
  <si>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</si>
  <si>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</si>
  <si>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</si>
  <si>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</si>
  <si>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</si>
  <si>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</si>
  <si>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</si>
  <si>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</si>
  <si>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</si>
  <si>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</si>
  <si>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</si>
  <si>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</si>
  <si>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</si>
  <si>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</si>
  <si>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</si>
  <si>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</si>
  <si>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</si>
  <si>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</si>
  <si>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</si>
  <si>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</si>
  <si>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</si>
  <si>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</si>
  <si>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</si>
  <si>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</si>
  <si>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</si>
  <si>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</si>
  <si>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</si>
  <si>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</si>
  <si>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</si>
  <si>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</si>
  <si>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</si>
  <si>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</si>
  <si>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</si>
  <si>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</si>
  <si>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</si>
  <si>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</si>
  <si>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</si>
  <si>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</si>
  <si>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</si>
  <si>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</si>
  <si>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</si>
  <si>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</si>
  <si>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</si>
  <si>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</si>
  <si>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</si>
  <si>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</si>
  <si>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</si>
  <si>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</si>
  <si>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</si>
  <si>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</si>
  <si>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</si>
  <si>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</si>
  <si>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</si>
  <si>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</si>
  <si>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</si>
  <si>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</si>
  <si>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</si>
  <si>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</si>
  <si>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</si>
  <si>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</si>
  <si>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</si>
  <si>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</si>
  <si>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</si>
  <si>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</si>
  <si>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</si>
  <si>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</si>
  <si>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</si>
  <si>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</si>
  <si>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</si>
  <si>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</si>
  <si>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</si>
  <si>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</si>
  <si>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</si>
  <si>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</si>
  <si>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</si>
  <si>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</si>
  <si>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</si>
  <si>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</si>
  <si>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</si>
  <si>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</si>
  <si>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</si>
  <si>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</si>
  <si>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</si>
  <si>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</si>
  <si>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</si>
  <si>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</si>
  <si>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</si>
  <si>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</si>
  <si>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</si>
  <si>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</si>
  <si>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</si>
  <si>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</si>
  <si>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</si>
  <si>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</si>
  <si>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</si>
  <si>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</si>
  <si>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</si>
  <si>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</si>
  <si>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</si>
  <si>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</si>
  <si>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</si>
  <si>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</si>
  <si>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</si>
  <si>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</si>
  <si>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</si>
  <si>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</si>
  <si>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</si>
  <si>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</si>
  <si>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</si>
  <si>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</si>
  <si>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</si>
  <si>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</si>
  <si>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</si>
  <si>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</si>
  <si>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</si>
  <si>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</si>
  <si>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</si>
  <si>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</si>
  <si>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</si>
  <si>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</si>
  <si>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</si>
  <si>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</si>
  <si>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</si>
  <si>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</si>
  <si>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</si>
  <si>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</si>
  <si>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</si>
  <si>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</si>
  <si>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</si>
  <si>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</si>
  <si>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</si>
  <si>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</si>
  <si>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</si>
  <si>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</si>
  <si>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</si>
  <si>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</si>
  <si>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</si>
  <si>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</si>
  <si>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</si>
  <si>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</si>
  <si>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</si>
  <si>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</si>
  <si>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</si>
  <si>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</si>
  <si>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</si>
  <si>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</si>
  <si>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</si>
  <si>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</si>
  <si>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</si>
  <si>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</si>
  <si>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</si>
  <si>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</si>
  <si>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</si>
  <si>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</si>
  <si>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</si>
  <si>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</si>
  <si>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</si>
  <si>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</si>
  <si>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</si>
  <si>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</si>
  <si>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</si>
  <si>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</si>
  <si>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</si>
  <si>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</si>
  <si>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</si>
  <si>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</si>
  <si>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</si>
  <si>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</si>
  <si>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</si>
  <si>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</si>
  <si>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</si>
  <si>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</si>
  <si>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</si>
  <si>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</si>
  <si>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</si>
  <si>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</si>
  <si>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</si>
  <si>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</si>
  <si>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</si>
  <si>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</si>
  <si>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</si>
  <si>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</si>
  <si>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</si>
  <si>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</si>
  <si>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</si>
  <si>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</si>
  <si>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</si>
  <si>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</si>
  <si>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</si>
  <si>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</si>
  <si>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</si>
  <si>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</si>
  <si>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</si>
  <si>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</si>
  <si>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</si>
  <si>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</si>
  <si>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</si>
  <si>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</si>
  <si>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</si>
  <si>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</si>
  <si>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</si>
  <si>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</si>
  <si>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</si>
  <si>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</si>
  <si>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</si>
  <si>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</si>
  <si>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</si>
  <si>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</si>
  <si>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</si>
  <si>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</si>
  <si>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</si>
  <si>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</si>
  <si>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</si>
  <si>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</si>
  <si>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</si>
  <si>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</si>
  <si>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</si>
  <si>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</si>
  <si>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</si>
  <si>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</si>
  <si>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</si>
  <si>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</si>
  <si>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</si>
  <si>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</si>
  <si>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</si>
  <si>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</si>
  <si>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</si>
  <si>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</si>
  <si>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</si>
  <si>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</si>
  <si>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</si>
  <si>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</si>
  <si>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</si>
  <si>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</si>
  <si>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</si>
  <si>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</si>
  <si>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</si>
  <si>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</si>
  <si>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</si>
  <si>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</si>
  <si>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</si>
  <si>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</si>
  <si>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</si>
  <si>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</si>
  <si>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</si>
  <si>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</si>
  <si>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</si>
  <si>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</si>
  <si>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</si>
  <si>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</si>
  <si>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</si>
  <si>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</si>
  <si>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</si>
  <si>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</si>
  <si>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</si>
  <si>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</si>
  <si>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</si>
  <si>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</si>
  <si>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</si>
  <si>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</si>
  <si>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</si>
  <si>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</si>
  <si>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</si>
  <si>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</si>
  <si>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</si>
  <si>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</si>
  <si>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</si>
  <si>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</si>
  <si>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</si>
  <si>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</si>
  <si>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</si>
  <si>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</si>
  <si>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</si>
  <si>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</si>
  <si>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</si>
  <si>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</si>
  <si>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</si>
  <si>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</si>
  <si>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</si>
  <si>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</si>
  <si>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</si>
  <si>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</si>
  <si>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</si>
  <si>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</si>
  <si>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</si>
  <si>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</si>
  <si>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</si>
  <si>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</si>
  <si>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</si>
  <si>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</si>
  <si>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</si>
  <si>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</si>
  <si>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</si>
  <si>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</si>
  <si>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</si>
  <si>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</si>
  <si>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</si>
  <si>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</si>
  <si>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</si>
  <si>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</si>
  <si>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</si>
  <si>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</si>
  <si>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</si>
  <si>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</si>
  <si>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</si>
  <si>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</si>
  <si>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</si>
  <si>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</si>
  <si>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</si>
  <si>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</si>
  <si>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</si>
  <si>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</si>
  <si>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</si>
  <si>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</si>
  <si>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</si>
  <si>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</si>
  <si>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</si>
  <si>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</si>
  <si>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</si>
  <si>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</si>
  <si>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</si>
  <si>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</si>
  <si>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</si>
  <si>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</si>
  <si>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</si>
  <si>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</si>
  <si>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</si>
  <si>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</si>
  <si>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</si>
  <si>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</si>
  <si>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</si>
  <si>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</si>
  <si>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</si>
  <si>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</si>
  <si>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</si>
  <si>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</si>
  <si>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</si>
  <si>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</si>
  <si>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</si>
  <si>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</si>
  <si>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</si>
  <si>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</si>
  <si>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</si>
  <si>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</si>
  <si>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</si>
  <si>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</si>
  <si>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</si>
  <si>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</si>
  <si>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</si>
  <si>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</si>
  <si>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</si>
  <si>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</si>
  <si>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</si>
  <si>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</si>
  <si>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</si>
  <si>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</si>
  <si>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</si>
  <si>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</si>
  <si>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</si>
  <si>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</si>
  <si>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</si>
  <si>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</si>
  <si>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</si>
  <si>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</si>
  <si>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</si>
  <si>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</si>
  <si>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</si>
  <si>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</si>
  <si>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</si>
  <si>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</si>
  <si>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</si>
  <si>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</si>
  <si>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</si>
  <si>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</si>
  <si>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</si>
  <si>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</si>
  <si>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</si>
  <si>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</si>
  <si>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</si>
  <si>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</si>
  <si>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</si>
  <si>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</si>
  <si>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</si>
  <si>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</si>
  <si>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</si>
  <si>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</si>
  <si>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</si>
  <si>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</si>
  <si>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</si>
  <si>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</si>
  <si>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</si>
  <si>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</si>
  <si>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</si>
  <si>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</si>
  <si>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</si>
  <si>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</si>
  <si>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</si>
  <si>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</si>
  <si>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</si>
  <si>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</si>
  <si>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</si>
  <si>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</si>
  <si>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</si>
  <si>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</si>
  <si>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</si>
  <si>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</si>
  <si>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</si>
  <si>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</si>
  <si>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</si>
  <si>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</si>
  <si>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</si>
  <si>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</si>
  <si>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</si>
  <si>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</si>
  <si>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</si>
  <si>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</si>
  <si>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</si>
  <si>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</si>
  <si>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</si>
  <si>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</si>
  <si>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</si>
  <si>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</si>
  <si>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</si>
  <si>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</si>
  <si>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</si>
  <si>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</si>
  <si>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</si>
  <si>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</si>
  <si>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</si>
  <si>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</si>
  <si>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</si>
  <si>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</si>
  <si>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</si>
  <si>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</si>
  <si>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</si>
  <si>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</si>
  <si>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</si>
  <si>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</si>
  <si>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</si>
  <si>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</si>
  <si>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</si>
  <si>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</si>
  <si>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</si>
  <si>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</si>
  <si>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</si>
  <si>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</si>
  <si>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</si>
  <si>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</si>
  <si>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</si>
  <si>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</si>
  <si>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</si>
  <si>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</si>
  <si>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</si>
  <si>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</si>
  <si>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</si>
  <si>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</si>
  <si>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</si>
  <si>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</si>
  <si>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</si>
  <si>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</si>
  <si>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</si>
  <si>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</si>
  <si>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</si>
  <si>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</si>
  <si>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</si>
  <si>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</si>
  <si>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</si>
  <si>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</si>
  <si>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</si>
  <si>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</si>
  <si>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</si>
  <si>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</si>
  <si>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</si>
  <si>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</si>
  <si>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</si>
  <si>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</si>
  <si>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</si>
  <si>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</si>
  <si>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</si>
  <si>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</si>
  <si>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</si>
  <si>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</si>
  <si>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</si>
  <si>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</si>
  <si>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</si>
  <si>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</si>
  <si>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</si>
  <si>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</si>
  <si>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</si>
  <si>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</si>
  <si>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</si>
  <si>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</si>
  <si>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</si>
  <si>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</si>
  <si>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</si>
  <si>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</si>
  <si>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</si>
  <si>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</si>
  <si>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</si>
  <si>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</si>
  <si>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</si>
  <si>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</si>
  <si>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</si>
  <si>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</si>
  <si>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</si>
  <si>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</si>
  <si>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</si>
  <si>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</si>
  <si>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</si>
  <si>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</si>
  <si>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</si>
  <si>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</si>
  <si>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</si>
  <si>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</si>
  <si>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</si>
  <si>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</si>
  <si>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</si>
  <si>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</si>
  <si>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</si>
  <si>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</si>
  <si>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</si>
  <si>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</si>
  <si>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</si>
  <si>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</si>
  <si>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</si>
  <si>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</si>
  <si>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</si>
  <si>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</si>
  <si>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</si>
  <si>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</si>
  <si>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</si>
  <si>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</si>
  <si>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</si>
  <si>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</si>
  <si>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</si>
  <si>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</si>
  <si>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</si>
  <si>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</si>
  <si>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</si>
  <si>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</si>
  <si>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</si>
  <si>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</si>
  <si>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</si>
  <si>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</si>
  <si>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</si>
  <si>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</si>
  <si>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</si>
  <si>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</si>
  <si>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</si>
  <si>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</si>
  <si>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</si>
  <si>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</si>
  <si>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</si>
  <si>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</si>
  <si>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</si>
  <si>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</si>
  <si>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</si>
  <si>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</si>
  <si>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</si>
  <si>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</si>
  <si>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</si>
  <si>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</si>
  <si>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</si>
  <si>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</si>
  <si>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</si>
  <si>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</si>
  <si>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</si>
  <si>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</si>
  <si>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</si>
  <si>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</si>
  <si>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</si>
  <si>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</si>
  <si>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</si>
  <si>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</si>
  <si>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</si>
  <si>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</si>
  <si>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</si>
  <si>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</si>
  <si>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</si>
  <si>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</si>
  <si>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</si>
  <si>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</si>
  <si>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</si>
  <si>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</si>
  <si>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</si>
  <si>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</si>
  <si>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</si>
  <si>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</si>
  <si>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</si>
  <si>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</si>
  <si>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</si>
  <si>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</si>
  <si>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</si>
  <si>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</si>
  <si>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</si>
  <si>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</si>
  <si>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</si>
  <si>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</si>
  <si>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</si>
  <si>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</si>
  <si>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</si>
  <si>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</si>
  <si>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</si>
  <si>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</si>
  <si>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</si>
  <si>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</si>
  <si>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</si>
  <si>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</si>
  <si>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</si>
  <si>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</si>
  <si>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</si>
  <si>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</si>
  <si>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</si>
  <si>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</si>
  <si>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</si>
  <si>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</si>
  <si>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</si>
  <si>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</si>
  <si>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</si>
  <si>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</si>
  <si>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</si>
  <si>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</si>
  <si>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</si>
  <si>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</si>
  <si>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</si>
  <si>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</si>
  <si>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</si>
  <si>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</si>
  <si>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</si>
  <si>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</si>
  <si>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</si>
  <si>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</si>
  <si>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</si>
  <si>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</si>
  <si>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</si>
  <si>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</si>
  <si>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</si>
  <si>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</si>
  <si>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</si>
  <si>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</si>
  <si>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</si>
  <si>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</si>
  <si>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</si>
  <si>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</si>
  <si>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</si>
  <si>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</si>
  <si>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</si>
  <si>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</si>
  <si>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</si>
  <si>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</si>
  <si>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</si>
  <si>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</si>
  <si>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</si>
  <si>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</si>
  <si>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</si>
  <si>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</si>
  <si>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</si>
  <si>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</si>
  <si>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</si>
  <si>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</si>
  <si>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</si>
  <si>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</si>
  <si>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</si>
  <si>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</si>
  <si>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</si>
  <si>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</si>
  <si>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</si>
  <si>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</si>
  <si>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</si>
  <si>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</si>
  <si>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</si>
  <si>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</si>
  <si>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</si>
  <si>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</si>
  <si>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</si>
  <si>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</si>
  <si>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</si>
  <si>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</si>
  <si>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</si>
  <si>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</si>
  <si>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</si>
  <si>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</si>
  <si>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</si>
  <si>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</si>
  <si>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</si>
  <si>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</si>
  <si>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</si>
  <si>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</si>
  <si>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</si>
  <si>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</si>
  <si>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</si>
  <si>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</si>
  <si>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</si>
  <si>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</si>
  <si>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</si>
  <si>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</si>
  <si>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</si>
  <si>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</si>
  <si>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</si>
  <si>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</si>
  <si>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</si>
  <si>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</si>
  <si>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</si>
  <si>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</si>
  <si>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</si>
  <si>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</si>
  <si>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</si>
  <si>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</si>
  <si>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</si>
  <si>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</si>
  <si>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</si>
  <si>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</si>
  <si>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</si>
  <si>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</si>
  <si>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</si>
  <si>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</si>
  <si>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</si>
  <si>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</si>
  <si>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</si>
  <si>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</si>
  <si>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</si>
  <si>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</si>
  <si>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</si>
  <si>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</si>
  <si>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</si>
  <si>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</si>
  <si>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</si>
  <si>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</si>
  <si>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</si>
  <si>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</si>
  <si>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</si>
  <si>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</si>
  <si>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</si>
  <si>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</si>
  <si>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</si>
  <si>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</si>
  <si>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</si>
  <si>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</si>
  <si>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</si>
  <si>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</si>
  <si>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</si>
  <si>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</si>
  <si>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</si>
  <si>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</si>
  <si>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</si>
  <si>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</si>
  <si>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</si>
  <si>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</si>
  <si>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</si>
  <si>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</si>
  <si>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</si>
  <si>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</si>
  <si>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</si>
  <si>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</si>
  <si>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</si>
  <si>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</si>
  <si>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</si>
  <si>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</si>
  <si>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</si>
  <si>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</si>
  <si>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</si>
  <si>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</si>
  <si>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</si>
  <si>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</si>
  <si>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</si>
  <si>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</si>
  <si>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</si>
  <si>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</si>
  <si>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</si>
  <si>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</si>
  <si>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</si>
  <si>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</si>
  <si>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</si>
  <si>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</si>
  <si>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</si>
  <si>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</si>
  <si>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</si>
  <si>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</si>
  <si>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</si>
  <si>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</si>
  <si>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</si>
  <si>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</si>
  <si>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</si>
  <si>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</si>
  <si>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</si>
  <si>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</si>
  <si>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</si>
  <si>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</si>
  <si>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</si>
  <si>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</si>
  <si>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</si>
  <si>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</si>
  <si>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</si>
  <si>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</si>
  <si>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</si>
  <si>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</si>
  <si>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</si>
  <si>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</si>
  <si>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</si>
  <si>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</si>
  <si>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</si>
  <si>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</si>
  <si>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</si>
  <si>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</si>
  <si>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</si>
  <si>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</si>
  <si>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</si>
  <si>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</si>
  <si>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</si>
  <si>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</si>
  <si>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</si>
  <si>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</si>
  <si>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</si>
  <si>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</si>
  <si>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</si>
  <si>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</si>
  <si>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</si>
  <si>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</si>
  <si>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</si>
  <si>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</si>
  <si>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</si>
  <si>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</si>
  <si>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</si>
  <si>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</si>
  <si>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</si>
  <si>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</si>
  <si>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</si>
  <si>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</si>
  <si>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</si>
  <si>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</si>
  <si>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</si>
  <si>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</si>
  <si>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</si>
  <si>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</si>
  <si>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</si>
  <si>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</si>
  <si>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</si>
  <si>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</si>
  <si>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</si>
  <si>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</si>
  <si>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</si>
  <si>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</si>
  <si>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</si>
  <si>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</si>
  <si>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</si>
  <si>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</si>
  <si>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</si>
  <si>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</si>
  <si>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</si>
  <si>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</si>
  <si>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</si>
  <si>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</si>
  <si>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</si>
  <si>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</si>
  <si>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</si>
  <si>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</si>
  <si>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</si>
  <si>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</si>
  <si>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</si>
  <si>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</si>
  <si>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</si>
  <si>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</si>
  <si>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</si>
  <si>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</si>
  <si>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</si>
  <si>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</si>
  <si>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</si>
  <si>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</si>
  <si>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</si>
  <si>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</si>
  <si>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</si>
  <si>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</si>
  <si>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</si>
  <si>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</si>
  <si>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</si>
  <si>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</si>
  <si>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</si>
  <si>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</si>
  <si>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</si>
  <si>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</si>
  <si>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</si>
  <si>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</si>
  <si>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</si>
  <si>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</si>
  <si>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</si>
  <si>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</si>
  <si>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</si>
  <si>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</si>
  <si>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</si>
  <si>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</si>
  <si>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</si>
  <si>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</si>
  <si>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</si>
  <si>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</si>
  <si>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</si>
  <si>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</si>
  <si>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</si>
  <si>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</si>
  <si>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</si>
  <si>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</si>
  <si>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</si>
  <si>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</si>
  <si>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</si>
  <si>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</si>
  <si>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</si>
  <si>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</si>
  <si>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</si>
  <si>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</si>
  <si>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</si>
  <si>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</si>
  <si>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</si>
  <si>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</si>
  <si>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</si>
  <si>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</si>
  <si>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</si>
  <si>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</si>
  <si>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</si>
  <si>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</si>
  <si>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</si>
  <si>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</si>
  <si>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</si>
  <si>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</si>
  <si>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</si>
  <si>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</si>
  <si>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</si>
  <si>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</si>
  <si>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</si>
  <si>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</si>
  <si>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</si>
  <si>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</si>
  <si>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</si>
  <si>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</si>
  <si>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</si>
  <si>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</si>
  <si>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</si>
  <si>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</si>
  <si>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</si>
  <si>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</si>
  <si>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</si>
  <si>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</si>
  <si>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</si>
  <si>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</si>
  <si>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</si>
  <si>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</si>
  <si>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</si>
  <si>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</si>
  <si>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</si>
  <si>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</si>
  <si>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</si>
  <si>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</si>
  <si>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</si>
  <si>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</si>
  <si>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</si>
  <si>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</si>
  <si>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Guillaume ESCOLAR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</si>
  <si>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</si>
  <si>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</si>
  <si>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</si>
  <si>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</si>
  <si>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</si>
  <si>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</si>
  <si>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</si>
  <si>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</si>
  <si>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</si>
  <si>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</si>
  <si>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</si>
  <si>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</si>
  <si>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ST-MONT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</si>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</sst>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A108" activeCellId="0" sqref="A10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445638</v>
      </c>
      <c r="G10" s="25"/>
      <c r="H10" s="25"/>
    </row>
    <row r="11" customFormat="false" ht="15" hidden="false" customHeight="false" outlineLevel="0" collapsed="false">
      <c r="A11" s="26" t="s">
        <v>5185</v>
      </c>
      <c r="B11" s="30" t="n">
        <v>44069</v>
      </c>
      <c r="D11" s="26" t="s">
        <v>5186</v>
      </c>
      <c r="E11" s="29" t="n">
        <v>6288974</v>
      </c>
      <c r="G11" s="25"/>
      <c r="H11" s="25"/>
    </row>
    <row r="12" customFormat="false" ht="15" hidden="false" customHeight="false" outlineLevel="0" collapsed="false">
      <c r="A12" s="26" t="s">
        <v>5187</v>
      </c>
      <c r="B12" s="29" t="s">
        <v>5188</v>
      </c>
      <c r="D12" s="26" t="s">
        <v>5189</v>
      </c>
      <c r="E12" s="29" t="n">
        <v>445540</v>
      </c>
      <c r="G12" s="25"/>
      <c r="H12" s="25"/>
    </row>
    <row r="13" customFormat="false" ht="17.25" hidden="false" customHeight="true" outlineLevel="0" collapsed="false">
      <c r="A13" s="12"/>
      <c r="B13" s="31"/>
      <c r="D13" s="26" t="s">
        <v>5190</v>
      </c>
      <c r="E13" s="29" t="n">
        <v>6288997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445638</v>
      </c>
    </row>
    <row r="18" customFormat="false" ht="15" hidden="false" customHeight="false" outlineLevel="0" collapsed="false">
      <c r="A18" s="36"/>
      <c r="B18" s="37" t="s">
        <v>5198</v>
      </c>
      <c r="C18" s="38" t="n">
        <f aca="false">E11</f>
        <v>6288974</v>
      </c>
    </row>
    <row r="19" customFormat="false" ht="15" hidden="false" customHeight="false" outlineLevel="0" collapsed="false">
      <c r="A19" s="33" t="s">
        <v>5199</v>
      </c>
      <c r="B19" s="39" t="n">
        <v>92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17</v>
      </c>
      <c r="D35" s="52" t="s">
        <v>5217</v>
      </c>
      <c r="E35" s="53" t="n">
        <v>83</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28</v>
      </c>
      <c r="C37" s="50"/>
      <c r="D37" s="55" t="s">
        <v>5221</v>
      </c>
      <c r="E37" s="34" t="n">
        <v>35</v>
      </c>
    </row>
    <row r="38" s="56" customFormat="true" ht="15" hidden="false" customHeight="true" outlineLevel="0" collapsed="false">
      <c r="A38" s="54" t="s">
        <v>5222</v>
      </c>
      <c r="B38" s="34" t="n">
        <v>46</v>
      </c>
      <c r="C38" s="50"/>
      <c r="D38" s="55" t="s">
        <v>5222</v>
      </c>
      <c r="E38" s="34" t="n">
        <v>45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3</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2</v>
      </c>
    </row>
    <row r="58" s="17" customFormat="true" ht="15" hidden="false" customHeight="false" outlineLevel="0" collapsed="false">
      <c r="A58" s="33" t="s">
        <v>5241</v>
      </c>
      <c r="B58" s="62" t="n">
        <v>5</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0</v>
      </c>
      <c r="C60" s="50"/>
      <c r="D60" s="26" t="s">
        <v>5243</v>
      </c>
      <c r="E60" s="62" t="n">
        <v>2</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2</v>
      </c>
    </row>
    <row r="66" s="17" customFormat="true" ht="15" hidden="false" customHeight="false" outlineLevel="0" collapsed="false">
      <c r="A66" s="33" t="s">
        <v>5247</v>
      </c>
      <c r="B66" s="62" t="n">
        <v>0</v>
      </c>
      <c r="C66" s="50"/>
      <c r="D66" s="26" t="s">
        <v>5247</v>
      </c>
      <c r="E66" s="62" t="n">
        <v>5</v>
      </c>
    </row>
    <row r="67" s="17" customFormat="true" ht="15" hidden="false" customHeight="false" outlineLevel="0" collapsed="false">
      <c r="A67" s="33" t="s">
        <v>5248</v>
      </c>
      <c r="B67" s="62" t="n">
        <v>4</v>
      </c>
      <c r="C67" s="50"/>
      <c r="D67" s="26" t="s">
        <v>5248</v>
      </c>
      <c r="E67" s="62" t="n">
        <v>2</v>
      </c>
    </row>
    <row r="68" s="17" customFormat="true" ht="15" hidden="false" customHeight="false" outlineLevel="0" collapsed="false">
      <c r="A68" s="33" t="s">
        <v>5249</v>
      </c>
      <c r="B68" s="62" t="n">
        <v>4</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0</v>
      </c>
    </row>
    <row r="76" s="17" customFormat="true" ht="15" hidden="false" customHeight="false" outlineLevel="0" collapsed="false">
      <c r="A76" s="33" t="s">
        <v>5255</v>
      </c>
      <c r="B76" s="62" t="n">
        <v>2</v>
      </c>
      <c r="C76" s="50"/>
      <c r="D76" s="26" t="s">
        <v>5255</v>
      </c>
      <c r="E76" s="62" t="n">
        <v>3</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1</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1</v>
      </c>
      <c r="C84" s="50"/>
      <c r="D84" s="26" t="s">
        <v>5261</v>
      </c>
      <c r="E84" s="62" t="n">
        <v>1</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3299</v>
      </c>
      <c r="B97" s="79" t="str">
        <f aca="false">IF(A97="NEWCOD",IF(ISBLANK(G97),"renseigner le champ 'Nouveau taxon'",G97),VLOOKUP(A97,'Ref Taxo'!A:B,2,FALSE()))</f>
        <v>Oscillatoria</v>
      </c>
      <c r="C97" s="80" t="n">
        <f aca="false">IF(A97="NEWCOD",IF(ISBLANK(H97),"NoCod",H97),VLOOKUP(A97,'Ref Taxo'!A:D,4,FALSE()))</f>
        <v>1108</v>
      </c>
      <c r="D97" s="81" t="n">
        <v>0</v>
      </c>
      <c r="E97" s="82" t="n">
        <v>0.00999999977648258</v>
      </c>
      <c r="F97" s="82" t="s">
        <v>5277</v>
      </c>
      <c r="G97" s="83"/>
      <c r="H97" s="84"/>
    </row>
    <row r="98" customFormat="false" ht="15" hidden="false" customHeight="false" outlineLevel="0" collapsed="false">
      <c r="A98" s="78" t="s">
        <v>3454</v>
      </c>
      <c r="B98" s="79" t="str">
        <f aca="false">IF(A98="NEWCOD",IF(ISBLANK(G98),"renseigner le champ 'Nouveau taxon'",G98),VLOOKUP(A98,'Ref Taxo'!A:B,2,FALSE()))</f>
        <v>Phormidium</v>
      </c>
      <c r="C98" s="80" t="n">
        <f aca="false">IF(A98="NEWCOD",IF(ISBLANK(H98),"NoCod",H98),VLOOKUP(A98,'Ref Taxo'!A:D,4,FALSE()))</f>
        <v>6414</v>
      </c>
      <c r="D98" s="81" t="n">
        <v>0</v>
      </c>
      <c r="E98" s="82" t="n">
        <v>1.10000002384186</v>
      </c>
      <c r="F98" s="82" t="s">
        <v>5277</v>
      </c>
      <c r="G98" s="85"/>
      <c r="H98" s="86"/>
    </row>
    <row r="99" customFormat="false" ht="15" hidden="false" customHeight="false" outlineLevel="0" collapsed="false">
      <c r="A99" s="78" t="s">
        <v>3384</v>
      </c>
      <c r="B99" s="79" t="str">
        <f aca="false">IF(A99="NEWCOD",IF(ISBLANK(G99),"renseigner le champ 'Nouveau taxon'",G99),VLOOKUP(A99,'Ref Taxo'!A:B,2,FALSE()))</f>
        <v>Persicaria hydropiper</v>
      </c>
      <c r="C99" s="80" t="n">
        <f aca="false">IF(A99="NEWCOD",IF(ISBLANK(H99),"NoCod",H99),VLOOKUP(A99,'Ref Taxo'!A:D,4,FALSE()))</f>
        <v>31021</v>
      </c>
      <c r="D99" s="81" t="n">
        <v>0</v>
      </c>
      <c r="E99" s="82" t="n">
        <v>0.00999999977648258</v>
      </c>
      <c r="F99" s="82" t="s">
        <v>5277</v>
      </c>
      <c r="G99" s="85"/>
      <c r="H99" s="86"/>
    </row>
    <row r="100" customFormat="false" ht="15" hidden="false" customHeight="false" outlineLevel="0" collapsed="false">
      <c r="A100" s="78" t="s">
        <v>1548</v>
      </c>
      <c r="B100" s="79" t="str">
        <f aca="false">IF(A100="NEWCOD",IF(ISBLANK(G100),"renseigner le champ 'Nouveau taxon'",G100),VLOOKUP(A100,'Ref Taxo'!A:B,2,FALSE()))</f>
        <v>Echinochloa crus-galli</v>
      </c>
      <c r="C100" s="80" t="n">
        <f aca="false">IF(A100="NEWCOD",IF(ISBLANK(H100),"NoCod",H100),VLOOKUP(A100,'Ref Taxo'!A:D,4,FALSE()))</f>
        <v>1560</v>
      </c>
      <c r="D100" s="81" t="n">
        <v>0</v>
      </c>
      <c r="E100" s="82" t="n">
        <v>0.00999999977648258</v>
      </c>
      <c r="F100" s="82" t="s">
        <v>5277</v>
      </c>
      <c r="G100" s="85"/>
      <c r="H100" s="86"/>
    </row>
    <row r="101" customFormat="false" ht="15" hidden="false" customHeight="false" outlineLevel="0" collapsed="false">
      <c r="A101" s="78" t="s">
        <v>2764</v>
      </c>
      <c r="B101" s="79" t="str">
        <f aca="false">IF(A101="NEWCOD",IF(ISBLANK(G101),"renseigner le champ 'Nouveau taxon'",G101),VLOOKUP(A101,'Ref Taxo'!A:B,2,FALSE()))</f>
        <v>Ludwigia peploides</v>
      </c>
      <c r="C101" s="80" t="n">
        <f aca="false">IF(A101="NEWCOD",IF(ISBLANK(H101),"NoCod",H101),VLOOKUP(A101,'Ref Taxo'!A:D,4,FALSE()))</f>
        <v>1856</v>
      </c>
      <c r="D101" s="81" t="n">
        <v>0</v>
      </c>
      <c r="E101" s="82" t="n">
        <v>0.00999999977648258</v>
      </c>
      <c r="F101" s="82" t="s">
        <v>5277</v>
      </c>
      <c r="G101" s="85"/>
      <c r="H101" s="86"/>
    </row>
    <row r="102" customFormat="false" ht="15" hidden="false" customHeight="false" outlineLevel="0" collapsed="false">
      <c r="A102" s="78" t="s">
        <v>3686</v>
      </c>
      <c r="B102" s="79" t="str">
        <f aca="false">IF(A102="NEWCOD",IF(ISBLANK(G102),"renseigner le champ 'Nouveau taxon'",G102),VLOOKUP(A102,'Ref Taxo'!A:B,2,FALSE()))</f>
        <v>Potamogeton crispus</v>
      </c>
      <c r="C102" s="80" t="n">
        <f aca="false">IF(A102="NEWCOD",IF(ISBLANK(H102),"NoCod",H102),VLOOKUP(A102,'Ref Taxo'!A:D,4,FALSE()))</f>
        <v>1645</v>
      </c>
      <c r="D102" s="81" t="n">
        <v>0</v>
      </c>
      <c r="E102" s="82" t="n">
        <v>0.00999999977648258</v>
      </c>
      <c r="F102" s="82" t="s">
        <v>5277</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v>
      </c>
      <c r="E103" s="82" t="n">
        <v>0.00999999977648258</v>
      </c>
      <c r="F103" s="82" t="s">
        <v>5277</v>
      </c>
      <c r="G103" s="85"/>
      <c r="H103" s="86"/>
    </row>
    <row r="104" customFormat="false" ht="15" hidden="false" customHeight="false" outlineLevel="0" collapsed="false">
      <c r="A104" s="78" t="s">
        <v>1557</v>
      </c>
      <c r="B104" s="79" t="str">
        <f aca="false">IF(A104="NEWCOD",IF(ISBLANK(G104),"renseigner le champ 'Nouveau taxon'",G104),VLOOKUP(A104,'Ref Taxo'!A:B,2,FALSE()))</f>
        <v>Egeria densa</v>
      </c>
      <c r="C104" s="80" t="n">
        <f aca="false">IF(A104="NEWCOD",IF(ISBLANK(H104),"NoCod",H104),VLOOKUP(A104,'Ref Taxo'!A:D,4,FALSE()))</f>
        <v>19626</v>
      </c>
      <c r="D104" s="81" t="n">
        <v>0</v>
      </c>
      <c r="E104" s="82" t="n">
        <v>0.00999999977648258</v>
      </c>
      <c r="F104" s="82" t="s">
        <v>5277</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v>
      </c>
      <c r="E105" s="82" t="n">
        <v>0.00999999977648258</v>
      </c>
      <c r="F105" s="82" t="s">
        <v>5277</v>
      </c>
      <c r="G105" s="85"/>
      <c r="H105" s="86"/>
    </row>
    <row r="106" customFormat="false" ht="15" hidden="false" customHeight="false" outlineLevel="0" collapsed="false">
      <c r="A106" s="78" t="s">
        <v>2211</v>
      </c>
      <c r="B106" s="79" t="str">
        <f aca="false">IF(A106="NEWCOD",IF(ISBLANK(G106),"renseigner le champ 'Nouveau taxon'",G106),VLOOKUP(A106,'Ref Taxo'!A:B,2,FALSE()))</f>
        <v>Hildenbrandia</v>
      </c>
      <c r="C106" s="80" t="n">
        <f aca="false">IF(A106="NEWCOD",IF(ISBLANK(H106),"NoCod",H106),VLOOKUP(A106,'Ref Taxo'!A:D,4,FALSE()))</f>
        <v>1157</v>
      </c>
      <c r="D106" s="81" t="n">
        <v>0.00999999977648258</v>
      </c>
      <c r="E106" s="82" t="n">
        <v>0</v>
      </c>
      <c r="F106" s="82" t="s">
        <v>5277</v>
      </c>
      <c r="G106" s="85"/>
      <c r="H106" s="86"/>
    </row>
    <row r="107" customFormat="false" ht="15" hidden="false" customHeight="false" outlineLevel="0" collapsed="false">
      <c r="A107" s="78" t="s">
        <v>2308</v>
      </c>
      <c r="B107" s="79" t="str">
        <f aca="false">IF(A107="NEWCOD",IF(ISBLANK(G107),"renseigner le champ 'Nouveau taxon'",G107),VLOOKUP(A107,'Ref Taxo'!A:B,2,FALSE()))</f>
        <v>Hydrodictyon</v>
      </c>
      <c r="C107" s="80" t="n">
        <f aca="false">IF(A107="NEWCOD",IF(ISBLANK(H107),"NoCod",H107),VLOOKUP(A107,'Ref Taxo'!A:D,4,FALSE()))</f>
        <v>5686</v>
      </c>
      <c r="D107" s="81" t="n">
        <v>0.00999999977648258</v>
      </c>
      <c r="E107" s="82" t="n">
        <v>1.10000002384186</v>
      </c>
      <c r="F107" s="82" t="s">
        <v>5277</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0.200000002980232</v>
      </c>
      <c r="E108" s="82" t="n">
        <v>0.400000005960465</v>
      </c>
      <c r="F108" s="82" t="s">
        <v>5277</v>
      </c>
      <c r="G108" s="85"/>
      <c r="H108" s="86"/>
    </row>
    <row r="109" customFormat="false" ht="15" hidden="false" customHeight="false" outlineLevel="0" collapsed="false">
      <c r="A109" s="78" t="s">
        <v>3989</v>
      </c>
      <c r="B109" s="79" t="str">
        <f aca="false">IF(A109="NEWCOD",IF(ISBLANK(G109),"renseigner le champ 'Nouveau taxon'",G109),VLOOKUP(A109,'Ref Taxo'!A:B,2,FALSE()))</f>
        <v>Ranunculus penicillatus</v>
      </c>
      <c r="C109" s="80" t="n">
        <f aca="false">IF(A109="NEWCOD",IF(ISBLANK(H109),"NoCod",H109),VLOOKUP(A109,'Ref Taxo'!A:D,4,FALSE()))</f>
        <v>1909</v>
      </c>
      <c r="D109" s="81" t="n">
        <v>0.200000002980232</v>
      </c>
      <c r="E109" s="82" t="n">
        <v>0.00999999977648258</v>
      </c>
      <c r="F109" s="82" t="s">
        <v>5277</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0.400000005960465</v>
      </c>
      <c r="E110" s="82" t="n">
        <v>0.800000011920929</v>
      </c>
      <c r="F110" s="82" t="s">
        <v>5277</v>
      </c>
      <c r="G110" s="85"/>
      <c r="H110" s="86"/>
    </row>
    <row r="111" customFormat="false" ht="15" hidden="false" customHeight="false" outlineLevel="0" collapsed="false">
      <c r="A111" s="78" t="s">
        <v>4684</v>
      </c>
      <c r="B111" s="79" t="str">
        <f aca="false">IF(A111="NEWCOD",IF(ISBLANK(G111),"renseigner le champ 'Nouveau taxon'",G111),VLOOKUP(A111,'Ref Taxo'!A:B,2,FALSE()))</f>
        <v>Spirogyra</v>
      </c>
      <c r="C111" s="80" t="n">
        <f aca="false">IF(A111="NEWCOD",IF(ISBLANK(H111),"NoCod",H111),VLOOKUP(A111,'Ref Taxo'!A:D,4,FALSE()))</f>
        <v>1147</v>
      </c>
      <c r="D111" s="81" t="n">
        <v>45</v>
      </c>
      <c r="E111" s="82" t="n">
        <v>41</v>
      </c>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7"/>
      <c r="H538"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2021-01-27T14:23:15Z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